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ØKSE\Publikationer\Statistik til hjemmesiden\2019\Real\"/>
    </mc:Choice>
  </mc:AlternateContent>
  <workbookProtection workbookPassword="BF77" lockStructure="1"/>
  <bookViews>
    <workbookView xWindow="0" yWindow="0" windowWidth="28800" windowHeight="12300" tabRatio="910" firstSheet="1" activeTab="1"/>
  </bookViews>
  <sheets>
    <sheet name="data_SEKTOR" sheetId="62" state="hidden" r:id="rId1"/>
    <sheet name="Indhold" sheetId="60" r:id="rId2"/>
    <sheet name="Tabel 1.1" sheetId="1" r:id="rId3"/>
    <sheet name="Tabel 1.2" sheetId="2" r:id="rId4"/>
    <sheet name="Tabel 2.1" sheetId="3" r:id="rId5"/>
    <sheet name="Tabel 2.2" sheetId="14" r:id="rId6"/>
    <sheet name="Tabel 2.3" sheetId="11" r:id="rId7"/>
    <sheet name="Tabel 2.4" sheetId="34" r:id="rId8"/>
    <sheet name="Tabel 2.5" sheetId="76" r:id="rId9"/>
    <sheet name="Tabel 2.6" sheetId="6" r:id="rId10"/>
    <sheet name="Tabel 2.7" sheetId="7" r:id="rId11"/>
    <sheet name="Tabel 2.8" sheetId="8" r:id="rId12"/>
    <sheet name="Tabel 2.9" sheetId="53" r:id="rId13"/>
    <sheet name="Tabel 2.10" sheetId="10" r:id="rId14"/>
    <sheet name="Tabel 2.11" sheetId="9" r:id="rId15"/>
    <sheet name="Tabel 2.12" sheetId="12" r:id="rId16"/>
    <sheet name="Tabel 2.13" sheetId="13" r:id="rId17"/>
    <sheet name="Tabel 2.14" sheetId="68" r:id="rId18"/>
    <sheet name="Tabel 2.15" sheetId="17" r:id="rId19"/>
    <sheet name="Tabel 3.1" sheetId="66" r:id="rId20"/>
    <sheet name="Tabel 3.2" sheetId="67" r:id="rId21"/>
    <sheet name="Tabel 3.3" sheetId="65" r:id="rId22"/>
    <sheet name="Bilag 4.1" sheetId="72" r:id="rId23"/>
    <sheet name="Data_institut" sheetId="75" state="hidden" r:id="rId24"/>
  </sheets>
  <definedNames>
    <definedName name="_AMO_UniqueIdentifier" localSheetId="1" hidden="1">"'85641a65-1f2a-45a6-83b6-8dcb5f3b6a41'"</definedName>
    <definedName name="_xlnm._FilterDatabase" localSheetId="0" hidden="1">data_SEKTOR!$A$1:$M$2</definedName>
    <definedName name="data">data_SEKTOR!$1:$2</definedName>
    <definedName name="data_inst">Data_institut!$1:$1048576</definedName>
    <definedName name="Drop_inst">Data_institut!$C$2:$C$8</definedName>
    <definedName name="drop_regnr_inst">Data_institut!$B$2:$B$8</definedName>
    <definedName name="refperiod">data_SEKTOR!$C$1:$C$2</definedName>
    <definedName name="regnr_inst">Data_institut!$B:$B</definedName>
    <definedName name="Regnr_Sektor">data_SEKTOR!$A$2</definedName>
    <definedName name="reporteridentity">data_SEKTOR!$A$1:$A$2</definedName>
    <definedName name="Reportername">data_SEKTOR!$B:$B</definedName>
    <definedName name="Sektor">data_SEKTOR!$2:$2</definedName>
    <definedName name="_xlnm.Print_Area" localSheetId="22">'Bilag 4.1'!$A$2:$B$18</definedName>
    <definedName name="_xlnm.Print_Area" localSheetId="2">'Tabel 1.1'!$A$2:$E$22</definedName>
    <definedName name="_xlnm.Print_Area" localSheetId="3">'Tabel 1.2'!$A$2:$F$71</definedName>
    <definedName name="_xlnm.Print_Area" localSheetId="4">'Tabel 2.1'!$A$2:$F$54</definedName>
    <definedName name="_xlnm.Print_Area" localSheetId="13">'Tabel 2.10'!$A$2:$G$10</definedName>
    <definedName name="_xlnm.Print_Area" localSheetId="14">'Tabel 2.11'!$C$2:$F$12</definedName>
    <definedName name="_xlnm.Print_Area" localSheetId="15">'Tabel 2.12'!$A$2:$E$29</definedName>
    <definedName name="_xlnm.Print_Area" localSheetId="16">'Tabel 2.13'!$A$2:$G$17</definedName>
    <definedName name="_xlnm.Print_Area" localSheetId="17">'Tabel 2.14'!$D$2:$G$30</definedName>
    <definedName name="_xlnm.Print_Area" localSheetId="18">'Tabel 2.15'!$A$2:$I$15</definedName>
    <definedName name="_xlnm.Print_Area" localSheetId="5">'Tabel 2.2'!$C$2:$E$8</definedName>
    <definedName name="_xlnm.Print_Area" localSheetId="6">'Tabel 2.3'!$A$2:$E$16</definedName>
    <definedName name="_xlnm.Print_Area" localSheetId="7">'Tabel 2.4'!$A$2:$J$24</definedName>
    <definedName name="_xlnm.Print_Area" localSheetId="8">'Tabel 2.5'!$E$2:$I$89</definedName>
    <definedName name="_xlnm.Print_Area" localSheetId="9">'Tabel 2.6'!$C$2:$F$47</definedName>
    <definedName name="_xlnm.Print_Area" localSheetId="10">'Tabel 2.7'!$A$2:$J$26</definedName>
    <definedName name="_xlnm.Print_Area" localSheetId="11">'Tabel 2.8'!$A$2:$G$20</definedName>
    <definedName name="_xlnm.Print_Area" localSheetId="12">'Tabel 2.9'!$A$2:$G$14</definedName>
    <definedName name="_xlnm.Print_Area" localSheetId="19">'Tabel 3.1'!$C$2:$E$26</definedName>
    <definedName name="_xlnm.Print_Area" localSheetId="20">'Tabel 3.2'!$C$2:$F$75</definedName>
    <definedName name="_xlnm.Print_Area" localSheetId="21">'Tabel 3.3'!$C$2:$E$21</definedName>
    <definedName name="variabel">data_SEKTOR!$1:$1</definedName>
    <definedName name="variabel_inst">Data_institut!$1:$1</definedName>
  </definedNames>
  <calcPr calcId="162913"/>
</workbook>
</file>

<file path=xl/calcChain.xml><?xml version="1.0" encoding="utf-8"?>
<calcChain xmlns="http://schemas.openxmlformats.org/spreadsheetml/2006/main">
  <c r="E8" i="11" l="1"/>
  <c r="E7" i="14"/>
  <c r="F13" i="3"/>
  <c r="E16" i="1"/>
  <c r="I6" i="7"/>
  <c r="E9" i="1"/>
  <c r="D5" i="65" l="1"/>
  <c r="D5" i="67"/>
  <c r="D5" i="66"/>
  <c r="E12" i="66" l="1"/>
  <c r="E13" i="66"/>
  <c r="E9" i="66"/>
  <c r="E11" i="66"/>
  <c r="E5" i="1"/>
  <c r="B12" i="75" l="1"/>
  <c r="F6" i="2" l="1"/>
  <c r="D89" i="76" l="1"/>
  <c r="I89" i="76" s="1"/>
  <c r="C89" i="76"/>
  <c r="B89" i="76"/>
  <c r="D88" i="76"/>
  <c r="I88" i="76" s="1"/>
  <c r="C88" i="76"/>
  <c r="B88" i="76"/>
  <c r="D87" i="76"/>
  <c r="C87" i="76"/>
  <c r="B87" i="76"/>
  <c r="D86" i="76"/>
  <c r="C86" i="76"/>
  <c r="B86" i="76"/>
  <c r="D85" i="76"/>
  <c r="C85" i="76"/>
  <c r="B85" i="76"/>
  <c r="G85" i="76" s="1"/>
  <c r="D84" i="76"/>
  <c r="C84" i="76"/>
  <c r="H84" i="76" s="1"/>
  <c r="B84" i="76"/>
  <c r="G84" i="76" s="1"/>
  <c r="D83" i="76"/>
  <c r="C83" i="76"/>
  <c r="H83" i="76" s="1"/>
  <c r="B83" i="76"/>
  <c r="G83" i="76" s="1"/>
  <c r="B79" i="76"/>
  <c r="G79" i="76" s="1"/>
  <c r="B78" i="76"/>
  <c r="G78" i="76" s="1"/>
  <c r="B77" i="76"/>
  <c r="G77" i="76" s="1"/>
  <c r="B76" i="76"/>
  <c r="G76" i="76" s="1"/>
  <c r="B75" i="76"/>
  <c r="G75" i="76" s="1"/>
  <c r="B72" i="76"/>
  <c r="G72" i="76" s="1"/>
  <c r="B71" i="76"/>
  <c r="G71" i="76" s="1"/>
  <c r="B70" i="76"/>
  <c r="G70" i="76" s="1"/>
  <c r="B67" i="76"/>
  <c r="G67" i="76" s="1"/>
  <c r="B66" i="76"/>
  <c r="G66" i="76" s="1"/>
  <c r="B65" i="76"/>
  <c r="G65" i="76" s="1"/>
  <c r="B64" i="76"/>
  <c r="G64" i="76" s="1"/>
  <c r="B63" i="76"/>
  <c r="G63" i="76" s="1"/>
  <c r="B62" i="76"/>
  <c r="G62" i="76" s="1"/>
  <c r="B59" i="76"/>
  <c r="G59" i="76" s="1"/>
  <c r="B58" i="76"/>
  <c r="G58" i="76" s="1"/>
  <c r="B57" i="76"/>
  <c r="G57" i="76" s="1"/>
  <c r="B56" i="76"/>
  <c r="G56" i="76" s="1"/>
  <c r="B52" i="76"/>
  <c r="G52" i="76" s="1"/>
  <c r="B51" i="76"/>
  <c r="G51" i="76" s="1"/>
  <c r="B50" i="76"/>
  <c r="G50" i="76" s="1"/>
  <c r="B49" i="76"/>
  <c r="G49" i="76" s="1"/>
  <c r="B48" i="76"/>
  <c r="G48" i="76" s="1"/>
  <c r="B47" i="76"/>
  <c r="G47" i="76" s="1"/>
  <c r="B46" i="76"/>
  <c r="G46" i="76" s="1"/>
  <c r="B45" i="76"/>
  <c r="G45" i="76" s="1"/>
  <c r="B44" i="76"/>
  <c r="G44" i="76" s="1"/>
  <c r="B43" i="76"/>
  <c r="G43" i="76" s="1"/>
  <c r="B42" i="76"/>
  <c r="G42" i="76" s="1"/>
  <c r="B41" i="76"/>
  <c r="G41" i="76" s="1"/>
  <c r="B40" i="76"/>
  <c r="G40" i="76" s="1"/>
  <c r="B37" i="76"/>
  <c r="G37" i="76" s="1"/>
  <c r="B36" i="76"/>
  <c r="G36" i="76" s="1"/>
  <c r="B33" i="76"/>
  <c r="G33" i="76" s="1"/>
  <c r="B32" i="76"/>
  <c r="G32" i="76" s="1"/>
  <c r="B31" i="76"/>
  <c r="G31" i="76" s="1"/>
  <c r="B30" i="76"/>
  <c r="G30" i="76" s="1"/>
  <c r="B29" i="76"/>
  <c r="G29" i="76" s="1"/>
  <c r="B28" i="76"/>
  <c r="G28" i="76" s="1"/>
  <c r="B27" i="76"/>
  <c r="G27" i="76" s="1"/>
  <c r="B26" i="76"/>
  <c r="G26" i="76" s="1"/>
  <c r="B23" i="76"/>
  <c r="G23" i="76" s="1"/>
  <c r="B22" i="76"/>
  <c r="G22" i="76" s="1"/>
  <c r="B19" i="76"/>
  <c r="G19" i="76" s="1"/>
  <c r="B18" i="76"/>
  <c r="G18" i="76" s="1"/>
  <c r="B17" i="76"/>
  <c r="G17" i="76" s="1"/>
  <c r="B16" i="76"/>
  <c r="G16" i="76" s="1"/>
  <c r="B15" i="76"/>
  <c r="G15" i="76" s="1"/>
  <c r="B14" i="76"/>
  <c r="G14" i="76" s="1"/>
  <c r="B13" i="76"/>
  <c r="G13" i="76" s="1"/>
  <c r="B10" i="76"/>
  <c r="G10" i="76" s="1"/>
  <c r="B9" i="76"/>
  <c r="G9" i="76" s="1"/>
  <c r="B8" i="76"/>
  <c r="G8" i="76" s="1"/>
  <c r="B7" i="76"/>
  <c r="G7" i="76" s="1"/>
  <c r="B6" i="76"/>
  <c r="G6" i="76" s="1"/>
  <c r="E10" i="65" l="1"/>
  <c r="B14" i="9"/>
  <c r="F14" i="9" s="1"/>
  <c r="B15" i="9"/>
  <c r="F15" i="9" s="1"/>
  <c r="B16" i="9"/>
  <c r="F16" i="9" s="1"/>
  <c r="B17" i="9"/>
  <c r="F17" i="9" s="1"/>
  <c r="B18" i="9"/>
  <c r="F18" i="9" s="1"/>
  <c r="B19" i="9"/>
  <c r="F19" i="9" s="1"/>
  <c r="B20" i="9"/>
  <c r="F20" i="9" s="1"/>
  <c r="B21" i="9"/>
  <c r="F21" i="9" s="1"/>
  <c r="B22" i="9"/>
  <c r="F22" i="9" s="1"/>
  <c r="B11" i="65" l="1"/>
  <c r="E11" i="65" s="1"/>
  <c r="B12" i="65"/>
  <c r="E12" i="65" s="1"/>
  <c r="B13" i="65"/>
  <c r="E13" i="65" s="1"/>
  <c r="B14" i="65"/>
  <c r="E14" i="65" s="1"/>
  <c r="B15" i="65"/>
  <c r="B16" i="65"/>
  <c r="B17" i="65"/>
  <c r="E17" i="65" s="1"/>
  <c r="B18" i="65"/>
  <c r="E18" i="65" s="1"/>
  <c r="B19" i="65"/>
  <c r="E19" i="65" s="1"/>
  <c r="B20" i="65"/>
  <c r="E20" i="65" s="1"/>
  <c r="B21" i="65"/>
  <c r="B10" i="65"/>
  <c r="B32" i="67"/>
  <c r="B33" i="67"/>
  <c r="B34" i="67"/>
  <c r="B35" i="67"/>
  <c r="B36" i="67"/>
  <c r="F36" i="67" s="1"/>
  <c r="B37" i="67"/>
  <c r="F37" i="67" s="1"/>
  <c r="B38" i="67"/>
  <c r="F38" i="67" s="1"/>
  <c r="B39" i="67"/>
  <c r="F39" i="67" s="1"/>
  <c r="B40" i="67"/>
  <c r="F40" i="67" s="1"/>
  <c r="B41" i="67"/>
  <c r="F41" i="67" s="1"/>
  <c r="B42" i="67"/>
  <c r="F42" i="67" s="1"/>
  <c r="B43" i="67"/>
  <c r="F43" i="67" s="1"/>
  <c r="B44" i="67"/>
  <c r="F44" i="67" s="1"/>
  <c r="B45" i="67"/>
  <c r="F45" i="67" s="1"/>
  <c r="B46" i="67"/>
  <c r="F46" i="67" s="1"/>
  <c r="B47" i="67"/>
  <c r="B48" i="67"/>
  <c r="B49" i="67"/>
  <c r="F49" i="67" s="1"/>
  <c r="B50" i="67"/>
  <c r="F50" i="67" s="1"/>
  <c r="B51" i="67"/>
  <c r="F51" i="67" s="1"/>
  <c r="B52" i="67"/>
  <c r="F52" i="67" s="1"/>
  <c r="B53" i="67"/>
  <c r="F53" i="67" s="1"/>
  <c r="B54" i="67"/>
  <c r="F54" i="67" s="1"/>
  <c r="B55" i="67"/>
  <c r="B56" i="67"/>
  <c r="B57" i="67"/>
  <c r="F57" i="67" s="1"/>
  <c r="B58" i="67"/>
  <c r="B59" i="67"/>
  <c r="B60" i="67"/>
  <c r="F60" i="67" s="1"/>
  <c r="B61" i="67"/>
  <c r="F61" i="67" s="1"/>
  <c r="B62" i="67"/>
  <c r="F62" i="67" s="1"/>
  <c r="B63" i="67"/>
  <c r="F63" i="67" s="1"/>
  <c r="B64" i="67"/>
  <c r="F64" i="67" s="1"/>
  <c r="B65" i="67"/>
  <c r="F65" i="67" s="1"/>
  <c r="B66" i="67"/>
  <c r="F66" i="67" s="1"/>
  <c r="B67" i="67"/>
  <c r="F67" i="67" s="1"/>
  <c r="B68" i="67"/>
  <c r="F68" i="67" s="1"/>
  <c r="B69" i="67"/>
  <c r="F69" i="67" s="1"/>
  <c r="B70" i="67"/>
  <c r="F70" i="67" s="1"/>
  <c r="B71" i="67"/>
  <c r="F71" i="67" s="1"/>
  <c r="B72" i="67"/>
  <c r="F72" i="67" s="1"/>
  <c r="B73" i="67"/>
  <c r="F73" i="67" s="1"/>
  <c r="B74" i="67"/>
  <c r="F74" i="67" s="1"/>
  <c r="B75" i="67"/>
  <c r="F75" i="67" s="1"/>
  <c r="B11" i="67"/>
  <c r="F11" i="67" s="1"/>
  <c r="B12" i="67"/>
  <c r="F12" i="67" s="1"/>
  <c r="B13" i="67"/>
  <c r="F13" i="67" s="1"/>
  <c r="B14" i="67"/>
  <c r="F14" i="67" s="1"/>
  <c r="B15" i="67"/>
  <c r="F15" i="67" s="1"/>
  <c r="B16" i="67"/>
  <c r="F16" i="67" s="1"/>
  <c r="B17" i="67"/>
  <c r="F17" i="67" s="1"/>
  <c r="B18" i="67"/>
  <c r="F18" i="67" s="1"/>
  <c r="B19" i="67"/>
  <c r="F19" i="67" s="1"/>
  <c r="B20" i="67"/>
  <c r="F20" i="67" s="1"/>
  <c r="B21" i="67"/>
  <c r="F21" i="67" s="1"/>
  <c r="B22" i="67"/>
  <c r="F22" i="67" s="1"/>
  <c r="B23" i="67"/>
  <c r="F23" i="67" s="1"/>
  <c r="B24" i="67"/>
  <c r="F24" i="67" s="1"/>
  <c r="B25" i="67"/>
  <c r="F25" i="67" s="1"/>
  <c r="B26" i="67"/>
  <c r="F26" i="67" s="1"/>
  <c r="B27" i="67"/>
  <c r="F27" i="67" s="1"/>
  <c r="B28" i="67"/>
  <c r="F28" i="67" s="1"/>
  <c r="B29" i="67"/>
  <c r="F29" i="67" s="1"/>
  <c r="B30" i="67"/>
  <c r="F30" i="67" s="1"/>
  <c r="B31" i="67"/>
  <c r="F31" i="67" s="1"/>
  <c r="B10" i="67"/>
  <c r="F10" i="67" s="1"/>
  <c r="B10" i="66"/>
  <c r="E10" i="66" s="1"/>
  <c r="B11" i="66"/>
  <c r="B12" i="66"/>
  <c r="B13" i="66"/>
  <c r="B14" i="66"/>
  <c r="E14" i="66" s="1"/>
  <c r="B15" i="66"/>
  <c r="E15" i="66" s="1"/>
  <c r="B16" i="66"/>
  <c r="E16" i="66" s="1"/>
  <c r="B17" i="66"/>
  <c r="E17" i="66" s="1"/>
  <c r="B18" i="66"/>
  <c r="E18" i="66" s="1"/>
  <c r="B19" i="66"/>
  <c r="E19" i="66" s="1"/>
  <c r="B20" i="66"/>
  <c r="E20" i="66" s="1"/>
  <c r="B21" i="66"/>
  <c r="E21" i="66" s="1"/>
  <c r="B22" i="66"/>
  <c r="E22" i="66" s="1"/>
  <c r="B23" i="66"/>
  <c r="E23" i="66" s="1"/>
  <c r="B24" i="66"/>
  <c r="E24" i="66" s="1"/>
  <c r="B25" i="66"/>
  <c r="E25" i="66" s="1"/>
  <c r="B26" i="66"/>
  <c r="E26" i="66" s="1"/>
  <c r="B9" i="66"/>
  <c r="B7" i="17"/>
  <c r="G7" i="17" s="1"/>
  <c r="C7" i="17"/>
  <c r="H7" i="17" s="1"/>
  <c r="D7" i="17"/>
  <c r="B8" i="17"/>
  <c r="G8" i="17" s="1"/>
  <c r="C8" i="17"/>
  <c r="H8" i="17" s="1"/>
  <c r="D8" i="17"/>
  <c r="B9" i="17"/>
  <c r="G9" i="17" s="1"/>
  <c r="C9" i="17"/>
  <c r="H9" i="17" s="1"/>
  <c r="D9" i="17"/>
  <c r="B12" i="17"/>
  <c r="C12" i="17"/>
  <c r="D12" i="17"/>
  <c r="I12" i="17" s="1"/>
  <c r="B13" i="17"/>
  <c r="C13" i="17"/>
  <c r="D13" i="17"/>
  <c r="I13" i="17" s="1"/>
  <c r="B14" i="17"/>
  <c r="C14" i="17"/>
  <c r="D14" i="17"/>
  <c r="I14" i="17" s="1"/>
  <c r="C6" i="17"/>
  <c r="H6" i="17" s="1"/>
  <c r="D6" i="17"/>
  <c r="B6" i="17"/>
  <c r="G6" i="17" s="1"/>
  <c r="B8" i="68"/>
  <c r="C8" i="68"/>
  <c r="B9" i="68"/>
  <c r="G9" i="68" s="1"/>
  <c r="C9" i="68"/>
  <c r="B10" i="68"/>
  <c r="G10" i="68" s="1"/>
  <c r="C10" i="68"/>
  <c r="B11" i="68"/>
  <c r="G11" i="68" s="1"/>
  <c r="C11" i="68"/>
  <c r="B12" i="68"/>
  <c r="G12" i="68" s="1"/>
  <c r="C12" i="68"/>
  <c r="B13" i="68"/>
  <c r="G13" i="68" s="1"/>
  <c r="C13" i="68"/>
  <c r="B14" i="68"/>
  <c r="G14" i="68" s="1"/>
  <c r="C14" i="68"/>
  <c r="B15" i="68"/>
  <c r="G15" i="68" s="1"/>
  <c r="C15" i="68"/>
  <c r="B16" i="68"/>
  <c r="C16" i="68"/>
  <c r="B17" i="68"/>
  <c r="C17" i="68"/>
  <c r="B18" i="68"/>
  <c r="G18" i="68" s="1"/>
  <c r="C18" i="68"/>
  <c r="B19" i="68"/>
  <c r="C19" i="68"/>
  <c r="B20" i="68"/>
  <c r="G20" i="68" s="1"/>
  <c r="C20" i="68"/>
  <c r="B21" i="68"/>
  <c r="G21" i="68" s="1"/>
  <c r="C21" i="68"/>
  <c r="B22" i="68"/>
  <c r="G22" i="68" s="1"/>
  <c r="C22" i="68"/>
  <c r="B23" i="68"/>
  <c r="G23" i="68" s="1"/>
  <c r="C23" i="68"/>
  <c r="B24" i="68"/>
  <c r="G24" i="68" s="1"/>
  <c r="C24" i="68"/>
  <c r="B25" i="68"/>
  <c r="G25" i="68" s="1"/>
  <c r="C25" i="68"/>
  <c r="B26" i="68"/>
  <c r="G26" i="68" s="1"/>
  <c r="C26" i="68"/>
  <c r="B27" i="68"/>
  <c r="C27" i="68"/>
  <c r="B28" i="68"/>
  <c r="C28" i="68"/>
  <c r="B29" i="68"/>
  <c r="G29" i="68" s="1"/>
  <c r="C29" i="68"/>
  <c r="B30" i="68"/>
  <c r="G30" i="68" s="1"/>
  <c r="C30" i="68"/>
  <c r="C7" i="68"/>
  <c r="B7" i="68"/>
  <c r="G7" i="68" s="1"/>
  <c r="C6" i="13"/>
  <c r="G6" i="13" s="1"/>
  <c r="C7" i="13"/>
  <c r="G7" i="13" s="1"/>
  <c r="C8" i="13"/>
  <c r="G8" i="13" s="1"/>
  <c r="C9" i="13"/>
  <c r="G9" i="13" s="1"/>
  <c r="C10" i="13"/>
  <c r="G10" i="13" s="1"/>
  <c r="C11" i="13"/>
  <c r="G11" i="13" s="1"/>
  <c r="C12" i="13"/>
  <c r="C13" i="13"/>
  <c r="C14" i="13"/>
  <c r="G14" i="13" s="1"/>
  <c r="C15" i="13"/>
  <c r="G15" i="13" s="1"/>
  <c r="C16" i="13"/>
  <c r="G16" i="13" s="1"/>
  <c r="C17" i="13"/>
  <c r="G17" i="13" s="1"/>
  <c r="B7" i="13"/>
  <c r="F7" i="13" s="1"/>
  <c r="B8" i="13"/>
  <c r="F8" i="13" s="1"/>
  <c r="B9" i="13"/>
  <c r="F9" i="13" s="1"/>
  <c r="B10" i="13"/>
  <c r="F10" i="13" s="1"/>
  <c r="B11" i="13"/>
  <c r="F11" i="13" s="1"/>
  <c r="B12" i="13"/>
  <c r="B13" i="13"/>
  <c r="B14" i="13"/>
  <c r="F14" i="13" s="1"/>
  <c r="B15" i="13"/>
  <c r="F15" i="13" s="1"/>
  <c r="B16" i="13"/>
  <c r="F16" i="13" s="1"/>
  <c r="B17" i="13"/>
  <c r="F17" i="13" s="1"/>
  <c r="B6" i="13"/>
  <c r="F6" i="13" s="1"/>
  <c r="B7" i="12"/>
  <c r="B8" i="12"/>
  <c r="E8" i="12" s="1"/>
  <c r="B9" i="12"/>
  <c r="E9" i="12" s="1"/>
  <c r="B10" i="12"/>
  <c r="B11" i="12"/>
  <c r="E11" i="12" s="1"/>
  <c r="B12" i="12"/>
  <c r="E12" i="12" s="1"/>
  <c r="B13" i="12"/>
  <c r="B14" i="12"/>
  <c r="B15" i="12"/>
  <c r="E15" i="12" s="1"/>
  <c r="B16" i="12"/>
  <c r="B17" i="12"/>
  <c r="E17" i="12" s="1"/>
  <c r="B18" i="12"/>
  <c r="E18" i="12" s="1"/>
  <c r="B19" i="12"/>
  <c r="B20" i="12"/>
  <c r="E20" i="12" s="1"/>
  <c r="B21" i="12"/>
  <c r="B22" i="12"/>
  <c r="B23" i="12"/>
  <c r="E23" i="12" s="1"/>
  <c r="B24" i="12"/>
  <c r="E24" i="12" s="1"/>
  <c r="B25" i="12"/>
  <c r="E25" i="12" s="1"/>
  <c r="B26" i="12"/>
  <c r="E26" i="12" s="1"/>
  <c r="B27" i="12"/>
  <c r="E27" i="12" s="1"/>
  <c r="B28" i="12"/>
  <c r="E28" i="12" s="1"/>
  <c r="B29" i="12"/>
  <c r="E29" i="12" s="1"/>
  <c r="B6" i="12"/>
  <c r="E6" i="12" s="1"/>
  <c r="B7" i="9"/>
  <c r="F7" i="9" s="1"/>
  <c r="B8" i="9"/>
  <c r="F8" i="9" s="1"/>
  <c r="B9" i="9"/>
  <c r="B10" i="9"/>
  <c r="B11" i="9"/>
  <c r="F11" i="9" s="1"/>
  <c r="B12" i="9"/>
  <c r="B6" i="9"/>
  <c r="F6" i="9" s="1"/>
  <c r="B6" i="10"/>
  <c r="F6" i="10" s="1"/>
  <c r="C6" i="10"/>
  <c r="B7" i="10"/>
  <c r="F7" i="10" s="1"/>
  <c r="C7" i="10"/>
  <c r="G7" i="10" s="1"/>
  <c r="B8" i="10"/>
  <c r="F8" i="10" s="1"/>
  <c r="C8" i="10"/>
  <c r="G8" i="10" s="1"/>
  <c r="B9" i="10"/>
  <c r="F9" i="10" s="1"/>
  <c r="C9" i="10"/>
  <c r="G9" i="10" s="1"/>
  <c r="B10" i="10"/>
  <c r="F10" i="10" s="1"/>
  <c r="C10" i="10"/>
  <c r="G10" i="10" s="1"/>
  <c r="C5" i="10"/>
  <c r="G5" i="10" s="1"/>
  <c r="B5" i="10"/>
  <c r="F5" i="10" s="1"/>
  <c r="B6" i="53"/>
  <c r="F6" i="53" s="1"/>
  <c r="C6" i="53"/>
  <c r="G6" i="53" s="1"/>
  <c r="B7" i="53"/>
  <c r="F7" i="53" s="1"/>
  <c r="C7" i="53"/>
  <c r="G7" i="53" s="1"/>
  <c r="B8" i="53"/>
  <c r="F8" i="53" s="1"/>
  <c r="C8" i="53"/>
  <c r="G8" i="53" s="1"/>
  <c r="B9" i="53"/>
  <c r="C9" i="53"/>
  <c r="G9" i="53" s="1"/>
  <c r="B10" i="53"/>
  <c r="C10" i="53"/>
  <c r="G10" i="53" s="1"/>
  <c r="B11" i="53"/>
  <c r="C11" i="53"/>
  <c r="G11" i="53" s="1"/>
  <c r="B12" i="53"/>
  <c r="F12" i="53" s="1"/>
  <c r="C12" i="53"/>
  <c r="B13" i="53"/>
  <c r="F13" i="53" s="1"/>
  <c r="C13" i="53"/>
  <c r="G13" i="53" s="1"/>
  <c r="B14" i="53"/>
  <c r="F14" i="53" s="1"/>
  <c r="C14" i="53"/>
  <c r="G14" i="53" s="1"/>
  <c r="C5" i="53"/>
  <c r="G5" i="53" s="1"/>
  <c r="B5" i="53"/>
  <c r="F5" i="53" s="1"/>
  <c r="B6" i="8"/>
  <c r="F6" i="8" s="1"/>
  <c r="C6" i="8"/>
  <c r="G6" i="8" s="1"/>
  <c r="B7" i="8"/>
  <c r="F7" i="8" s="1"/>
  <c r="C7" i="8"/>
  <c r="G7" i="8" s="1"/>
  <c r="B8" i="8"/>
  <c r="F8" i="8" s="1"/>
  <c r="C8" i="8"/>
  <c r="G8" i="8" s="1"/>
  <c r="B9" i="8"/>
  <c r="F9" i="8" s="1"/>
  <c r="C9" i="8"/>
  <c r="G9" i="8" s="1"/>
  <c r="B10" i="8"/>
  <c r="C10" i="8"/>
  <c r="B11" i="8"/>
  <c r="F11" i="8" s="1"/>
  <c r="C11" i="8"/>
  <c r="G11" i="8" s="1"/>
  <c r="B12" i="8"/>
  <c r="F12" i="8" s="1"/>
  <c r="C12" i="8"/>
  <c r="G12" i="8" s="1"/>
  <c r="B13" i="8"/>
  <c r="C13" i="8"/>
  <c r="G13" i="8" s="1"/>
  <c r="B14" i="8"/>
  <c r="F14" i="8" s="1"/>
  <c r="C14" i="8"/>
  <c r="G14" i="8" s="1"/>
  <c r="B15" i="8"/>
  <c r="C15" i="8"/>
  <c r="G15" i="8" s="1"/>
  <c r="B16" i="8"/>
  <c r="F16" i="8" s="1"/>
  <c r="C16" i="8"/>
  <c r="G16" i="8" s="1"/>
  <c r="B17" i="8"/>
  <c r="F17" i="8" s="1"/>
  <c r="C17" i="8"/>
  <c r="G17" i="8" s="1"/>
  <c r="B18" i="8"/>
  <c r="C18" i="8"/>
  <c r="B19" i="8"/>
  <c r="F19" i="8" s="1"/>
  <c r="C19" i="8"/>
  <c r="G19" i="8" s="1"/>
  <c r="B20" i="8"/>
  <c r="F20" i="8" s="1"/>
  <c r="C20" i="8"/>
  <c r="G20" i="8" s="1"/>
  <c r="B5" i="8"/>
  <c r="F5" i="8" s="1"/>
  <c r="C5" i="8"/>
  <c r="G5" i="8" s="1"/>
  <c r="B7" i="7"/>
  <c r="H7" i="7" s="1"/>
  <c r="C7" i="7"/>
  <c r="I7" i="7" s="1"/>
  <c r="D7" i="7"/>
  <c r="B8" i="7"/>
  <c r="H8" i="7" s="1"/>
  <c r="C8" i="7"/>
  <c r="I8" i="7" s="1"/>
  <c r="D8" i="7"/>
  <c r="B9" i="7"/>
  <c r="H9" i="7" s="1"/>
  <c r="C9" i="7"/>
  <c r="I9" i="7" s="1"/>
  <c r="D9" i="7"/>
  <c r="B10" i="7"/>
  <c r="H10" i="7" s="1"/>
  <c r="C10" i="7"/>
  <c r="I10" i="7" s="1"/>
  <c r="D10" i="7"/>
  <c r="B11" i="7"/>
  <c r="H11" i="7" s="1"/>
  <c r="C11" i="7"/>
  <c r="I11" i="7" s="1"/>
  <c r="D11" i="7"/>
  <c r="B12" i="7"/>
  <c r="H12" i="7" s="1"/>
  <c r="C12" i="7"/>
  <c r="I12" i="7" s="1"/>
  <c r="D12" i="7"/>
  <c r="B13" i="7"/>
  <c r="H13" i="7" s="1"/>
  <c r="C13" i="7"/>
  <c r="I13" i="7" s="1"/>
  <c r="D13" i="7"/>
  <c r="B14" i="7"/>
  <c r="H14" i="7" s="1"/>
  <c r="C14" i="7"/>
  <c r="I14" i="7" s="1"/>
  <c r="D14" i="7"/>
  <c r="B15" i="7"/>
  <c r="C15" i="7"/>
  <c r="I15" i="7" s="1"/>
  <c r="D15" i="7"/>
  <c r="B16" i="7"/>
  <c r="H16" i="7" s="1"/>
  <c r="C16" i="7"/>
  <c r="I16" i="7" s="1"/>
  <c r="D16" i="7"/>
  <c r="B17" i="7"/>
  <c r="C17" i="7"/>
  <c r="I17" i="7" s="1"/>
  <c r="D17" i="7"/>
  <c r="B18" i="7"/>
  <c r="H18" i="7" s="1"/>
  <c r="C18" i="7"/>
  <c r="I18" i="7" s="1"/>
  <c r="D18" i="7"/>
  <c r="B19" i="7"/>
  <c r="H19" i="7" s="1"/>
  <c r="C19" i="7"/>
  <c r="I19" i="7" s="1"/>
  <c r="D19" i="7"/>
  <c r="B20" i="7"/>
  <c r="H20" i="7" s="1"/>
  <c r="C20" i="7"/>
  <c r="D20" i="7"/>
  <c r="B21" i="7"/>
  <c r="H21" i="7" s="1"/>
  <c r="C21" i="7"/>
  <c r="I21" i="7" s="1"/>
  <c r="D21" i="7"/>
  <c r="B22" i="7"/>
  <c r="H22" i="7" s="1"/>
  <c r="C22" i="7"/>
  <c r="I22" i="7" s="1"/>
  <c r="D22" i="7"/>
  <c r="B23" i="7"/>
  <c r="H23" i="7" s="1"/>
  <c r="C23" i="7"/>
  <c r="I23" i="7" s="1"/>
  <c r="D23" i="7"/>
  <c r="B24" i="7"/>
  <c r="H24" i="7" s="1"/>
  <c r="C24" i="7"/>
  <c r="I24" i="7" s="1"/>
  <c r="D24" i="7"/>
  <c r="B25" i="7"/>
  <c r="C25" i="7"/>
  <c r="D25" i="7"/>
  <c r="B26" i="7"/>
  <c r="H26" i="7" s="1"/>
  <c r="C26" i="7"/>
  <c r="I26" i="7" s="1"/>
  <c r="D26" i="7"/>
  <c r="J26" i="7" s="1"/>
  <c r="C6" i="7"/>
  <c r="D6" i="7"/>
  <c r="B6" i="7"/>
  <c r="H6" i="7" s="1"/>
  <c r="B7" i="6"/>
  <c r="F7" i="6" s="1"/>
  <c r="B8" i="6"/>
  <c r="F8" i="6" s="1"/>
  <c r="B9" i="6"/>
  <c r="B10" i="6"/>
  <c r="B11" i="6"/>
  <c r="F11" i="6" s="1"/>
  <c r="B12" i="6"/>
  <c r="F12" i="6" s="1"/>
  <c r="B13" i="6"/>
  <c r="F13" i="6" s="1"/>
  <c r="B14" i="6"/>
  <c r="F14" i="6" s="1"/>
  <c r="B15" i="6"/>
  <c r="F15" i="6" s="1"/>
  <c r="B16" i="6"/>
  <c r="F16" i="6" s="1"/>
  <c r="B17" i="6"/>
  <c r="F17" i="6" s="1"/>
  <c r="B18" i="6"/>
  <c r="B19" i="6"/>
  <c r="B20" i="6"/>
  <c r="F20" i="6" s="1"/>
  <c r="B21" i="6"/>
  <c r="F21" i="6" s="1"/>
  <c r="B22" i="6"/>
  <c r="F22" i="6" s="1"/>
  <c r="B23" i="6"/>
  <c r="F23" i="6" s="1"/>
  <c r="B24" i="6"/>
  <c r="B25" i="6"/>
  <c r="B26" i="6"/>
  <c r="F26" i="6" s="1"/>
  <c r="B27" i="6"/>
  <c r="F27" i="6" s="1"/>
  <c r="B28" i="6"/>
  <c r="F28" i="6" s="1"/>
  <c r="B29" i="6"/>
  <c r="F29" i="6" s="1"/>
  <c r="B30" i="6"/>
  <c r="B31" i="6"/>
  <c r="B32" i="6"/>
  <c r="F32" i="6" s="1"/>
  <c r="B33" i="6"/>
  <c r="F33" i="6" s="1"/>
  <c r="B34" i="6"/>
  <c r="F34" i="6" s="1"/>
  <c r="B35" i="6"/>
  <c r="F35" i="6" s="1"/>
  <c r="B36" i="6"/>
  <c r="F36" i="6" s="1"/>
  <c r="B37" i="6"/>
  <c r="F37" i="6" s="1"/>
  <c r="B38" i="6"/>
  <c r="F38" i="6" s="1"/>
  <c r="B39" i="6"/>
  <c r="B40" i="6"/>
  <c r="B41" i="6"/>
  <c r="F41" i="6" s="1"/>
  <c r="B42" i="6"/>
  <c r="F42" i="6" s="1"/>
  <c r="B43" i="6"/>
  <c r="F43" i="6" s="1"/>
  <c r="B44" i="6"/>
  <c r="F44" i="6" s="1"/>
  <c r="B45" i="6"/>
  <c r="F45" i="6" s="1"/>
  <c r="B46" i="6"/>
  <c r="F46" i="6" s="1"/>
  <c r="B47" i="6"/>
  <c r="B6" i="6"/>
  <c r="F6" i="6" s="1"/>
  <c r="B7" i="34" l="1"/>
  <c r="H7" i="34" s="1"/>
  <c r="C7" i="34"/>
  <c r="I7" i="34" s="1"/>
  <c r="D7" i="34"/>
  <c r="J7" i="34" s="1"/>
  <c r="B8" i="34"/>
  <c r="H8" i="34" s="1"/>
  <c r="C8" i="34"/>
  <c r="I8" i="34" s="1"/>
  <c r="D8" i="34"/>
  <c r="J8" i="34" s="1"/>
  <c r="B9" i="34"/>
  <c r="H9" i="34" s="1"/>
  <c r="C9" i="34"/>
  <c r="I9" i="34" s="1"/>
  <c r="D9" i="34"/>
  <c r="J9" i="34" s="1"/>
  <c r="B10" i="34"/>
  <c r="H10" i="34" s="1"/>
  <c r="C10" i="34"/>
  <c r="I10" i="34" s="1"/>
  <c r="D10" i="34"/>
  <c r="J10" i="34" s="1"/>
  <c r="B11" i="34"/>
  <c r="H11" i="34" s="1"/>
  <c r="C11" i="34"/>
  <c r="I11" i="34" s="1"/>
  <c r="D11" i="34"/>
  <c r="J11" i="34" s="1"/>
  <c r="B12" i="34"/>
  <c r="H12" i="34" s="1"/>
  <c r="C12" i="34"/>
  <c r="I12" i="34" s="1"/>
  <c r="D12" i="34"/>
  <c r="J12" i="34" s="1"/>
  <c r="B13" i="34"/>
  <c r="H13" i="34" s="1"/>
  <c r="C13" i="34"/>
  <c r="I13" i="34" s="1"/>
  <c r="D13" i="34"/>
  <c r="J13" i="34" s="1"/>
  <c r="B14" i="34"/>
  <c r="H14" i="34" s="1"/>
  <c r="C14" i="34"/>
  <c r="I14" i="34" s="1"/>
  <c r="D14" i="34"/>
  <c r="J14" i="34" s="1"/>
  <c r="B15" i="34"/>
  <c r="H15" i="34" s="1"/>
  <c r="C15" i="34"/>
  <c r="I15" i="34" s="1"/>
  <c r="D15" i="34"/>
  <c r="J15" i="34" s="1"/>
  <c r="B16" i="34"/>
  <c r="H16" i="34" s="1"/>
  <c r="C16" i="34"/>
  <c r="I16" i="34" s="1"/>
  <c r="D16" i="34"/>
  <c r="J16" i="34" s="1"/>
  <c r="B17" i="34"/>
  <c r="H17" i="34" s="1"/>
  <c r="C17" i="34"/>
  <c r="I17" i="34" s="1"/>
  <c r="D17" i="34"/>
  <c r="J17" i="34" s="1"/>
  <c r="B20" i="34"/>
  <c r="H20" i="34" s="1"/>
  <c r="C20" i="34"/>
  <c r="I20" i="34" s="1"/>
  <c r="D20" i="34"/>
  <c r="J20" i="34" s="1"/>
  <c r="B21" i="34"/>
  <c r="H21" i="34" s="1"/>
  <c r="C21" i="34"/>
  <c r="I21" i="34" s="1"/>
  <c r="D21" i="34"/>
  <c r="J21" i="34" s="1"/>
  <c r="B22" i="34"/>
  <c r="H22" i="34" s="1"/>
  <c r="C22" i="34"/>
  <c r="I22" i="34" s="1"/>
  <c r="D22" i="34"/>
  <c r="J22" i="34" s="1"/>
  <c r="B23" i="34"/>
  <c r="H23" i="34" s="1"/>
  <c r="C23" i="34"/>
  <c r="I23" i="34" s="1"/>
  <c r="D23" i="34"/>
  <c r="J23" i="34" s="1"/>
  <c r="B24" i="34"/>
  <c r="H24" i="34" s="1"/>
  <c r="C24" i="34"/>
  <c r="I24" i="34" s="1"/>
  <c r="D24" i="34"/>
  <c r="J24" i="34" s="1"/>
  <c r="C6" i="34"/>
  <c r="I6" i="34" s="1"/>
  <c r="D6" i="34"/>
  <c r="J6" i="34" s="1"/>
  <c r="B6" i="34"/>
  <c r="H6" i="34" s="1"/>
  <c r="B6" i="11"/>
  <c r="E6" i="11" s="1"/>
  <c r="B7" i="11"/>
  <c r="E7" i="11" s="1"/>
  <c r="B8" i="11"/>
  <c r="B9" i="11"/>
  <c r="E9" i="11" s="1"/>
  <c r="B10" i="11"/>
  <c r="B11" i="11"/>
  <c r="B12" i="11"/>
  <c r="E12" i="11" s="1"/>
  <c r="B13" i="11"/>
  <c r="E13" i="11" s="1"/>
  <c r="B14" i="11"/>
  <c r="E14" i="11" s="1"/>
  <c r="B15" i="11"/>
  <c r="E15" i="11" s="1"/>
  <c r="B16" i="11"/>
  <c r="B5" i="11"/>
  <c r="E5" i="11" s="1"/>
  <c r="B6" i="3"/>
  <c r="F6" i="3" s="1"/>
  <c r="B7" i="3"/>
  <c r="F7" i="3" s="1"/>
  <c r="B8" i="3"/>
  <c r="F8" i="3" s="1"/>
  <c r="B9" i="3"/>
  <c r="F9" i="3" s="1"/>
  <c r="B10" i="3"/>
  <c r="F10" i="3" s="1"/>
  <c r="B11" i="3"/>
  <c r="B12" i="3"/>
  <c r="F12" i="3" s="1"/>
  <c r="B13" i="3"/>
  <c r="B14" i="3"/>
  <c r="F14" i="3" s="1"/>
  <c r="B15" i="3"/>
  <c r="F15" i="3" s="1"/>
  <c r="B16" i="3"/>
  <c r="F16" i="3" s="1"/>
  <c r="B17" i="3"/>
  <c r="F17" i="3" s="1"/>
  <c r="B18" i="3"/>
  <c r="F18" i="3" s="1"/>
  <c r="B19" i="3"/>
  <c r="B20" i="3"/>
  <c r="F20" i="3" s="1"/>
  <c r="B21" i="3"/>
  <c r="F21" i="3" s="1"/>
  <c r="B22" i="3"/>
  <c r="F22" i="3" s="1"/>
  <c r="B23" i="3"/>
  <c r="F23" i="3" s="1"/>
  <c r="B24" i="3"/>
  <c r="F24" i="3" s="1"/>
  <c r="B25" i="3"/>
  <c r="F25" i="3" s="1"/>
  <c r="B26" i="3"/>
  <c r="F26" i="3" s="1"/>
  <c r="B27" i="3"/>
  <c r="F27" i="3" s="1"/>
  <c r="B28" i="3"/>
  <c r="F28" i="3" s="1"/>
  <c r="B29" i="3"/>
  <c r="F29" i="3" s="1"/>
  <c r="B30" i="3"/>
  <c r="B31" i="3"/>
  <c r="F31" i="3" s="1"/>
  <c r="B32" i="3"/>
  <c r="F32" i="3" s="1"/>
  <c r="B33" i="3"/>
  <c r="F33" i="3" s="1"/>
  <c r="B34" i="3"/>
  <c r="F34" i="3" s="1"/>
  <c r="B35" i="3"/>
  <c r="F35" i="3" s="1"/>
  <c r="B36" i="3"/>
  <c r="F36" i="3" s="1"/>
  <c r="B37" i="3"/>
  <c r="F37" i="3" s="1"/>
  <c r="B38" i="3"/>
  <c r="F38" i="3" s="1"/>
  <c r="B39" i="3"/>
  <c r="F39" i="3" s="1"/>
  <c r="B40" i="3"/>
  <c r="B41" i="3"/>
  <c r="F41" i="3" s="1"/>
  <c r="B42" i="3"/>
  <c r="F42" i="3" s="1"/>
  <c r="B43" i="3"/>
  <c r="F43" i="3" s="1"/>
  <c r="B44" i="3"/>
  <c r="F44" i="3" s="1"/>
  <c r="B45" i="3"/>
  <c r="F45" i="3" s="1"/>
  <c r="B46" i="3"/>
  <c r="F46" i="3" s="1"/>
  <c r="B47" i="3"/>
  <c r="F47" i="3" s="1"/>
  <c r="B48" i="3"/>
  <c r="F48" i="3" s="1"/>
  <c r="B49" i="3"/>
  <c r="F49" i="3" s="1"/>
  <c r="B50" i="3"/>
  <c r="F50" i="3" s="1"/>
  <c r="B51" i="3"/>
  <c r="B52" i="3"/>
  <c r="F52" i="3" s="1"/>
  <c r="B53" i="3"/>
  <c r="F53" i="3" s="1"/>
  <c r="B54" i="3"/>
  <c r="F54" i="3" s="1"/>
  <c r="B5" i="3"/>
  <c r="F5" i="3" s="1"/>
  <c r="B5" i="14"/>
  <c r="B6" i="14"/>
  <c r="E6" i="14" s="1"/>
  <c r="B7" i="14"/>
  <c r="B4" i="14"/>
  <c r="B7" i="2"/>
  <c r="F7" i="2" s="1"/>
  <c r="B8" i="2"/>
  <c r="F8" i="2" s="1"/>
  <c r="B9" i="2"/>
  <c r="F9" i="2" s="1"/>
  <c r="B10" i="2"/>
  <c r="F10" i="2" s="1"/>
  <c r="B11" i="2"/>
  <c r="F11" i="2" s="1"/>
  <c r="B12" i="2"/>
  <c r="F12" i="2" s="1"/>
  <c r="B13" i="2"/>
  <c r="F13" i="2" s="1"/>
  <c r="B14" i="2"/>
  <c r="F14" i="2" s="1"/>
  <c r="B15" i="2"/>
  <c r="F15" i="2" s="1"/>
  <c r="B16" i="2"/>
  <c r="F16" i="2" s="1"/>
  <c r="B17" i="2"/>
  <c r="F17" i="2" s="1"/>
  <c r="B18" i="2"/>
  <c r="F18" i="2" s="1"/>
  <c r="B19" i="2"/>
  <c r="F19" i="2" s="1"/>
  <c r="B20" i="2"/>
  <c r="F20" i="2" s="1"/>
  <c r="B21" i="2"/>
  <c r="F21" i="2" s="1"/>
  <c r="B22" i="2"/>
  <c r="F22" i="2" s="1"/>
  <c r="B23" i="2"/>
  <c r="F23" i="2" s="1"/>
  <c r="B24" i="2"/>
  <c r="F24" i="2" s="1"/>
  <c r="B25" i="2"/>
  <c r="F25" i="2" s="1"/>
  <c r="B26" i="2"/>
  <c r="F26" i="2" s="1"/>
  <c r="B27" i="2"/>
  <c r="F27" i="2" s="1"/>
  <c r="B28" i="2"/>
  <c r="B29" i="2"/>
  <c r="B30" i="2"/>
  <c r="B31" i="2"/>
  <c r="B32" i="2"/>
  <c r="F32" i="2" s="1"/>
  <c r="B33" i="2"/>
  <c r="F33" i="2" s="1"/>
  <c r="B34" i="2"/>
  <c r="F34" i="2" s="1"/>
  <c r="B35" i="2"/>
  <c r="F35" i="2" s="1"/>
  <c r="B36" i="2"/>
  <c r="F36" i="2" s="1"/>
  <c r="B37" i="2"/>
  <c r="F37" i="2" s="1"/>
  <c r="B38" i="2"/>
  <c r="F38" i="2" s="1"/>
  <c r="B39" i="2"/>
  <c r="F39" i="2" s="1"/>
  <c r="B40" i="2"/>
  <c r="F40" i="2" s="1"/>
  <c r="B41" i="2"/>
  <c r="F41" i="2" s="1"/>
  <c r="B42" i="2"/>
  <c r="F42" i="2" s="1"/>
  <c r="B43" i="2"/>
  <c r="B44" i="2"/>
  <c r="B45" i="2"/>
  <c r="F45" i="2" s="1"/>
  <c r="B46" i="2"/>
  <c r="F46" i="2" s="1"/>
  <c r="B47" i="2"/>
  <c r="F47" i="2" s="1"/>
  <c r="B48" i="2"/>
  <c r="F48" i="2" s="1"/>
  <c r="B49" i="2"/>
  <c r="F49" i="2" s="1"/>
  <c r="B50" i="2"/>
  <c r="F50" i="2" s="1"/>
  <c r="B51" i="2"/>
  <c r="B52" i="2"/>
  <c r="B53" i="2"/>
  <c r="F53" i="2" s="1"/>
  <c r="B54" i="2"/>
  <c r="B55" i="2"/>
  <c r="B56" i="2"/>
  <c r="F56" i="2" s="1"/>
  <c r="B57" i="2"/>
  <c r="F57" i="2" s="1"/>
  <c r="B58" i="2"/>
  <c r="F58" i="2" s="1"/>
  <c r="B59" i="2"/>
  <c r="F59" i="2" s="1"/>
  <c r="B60" i="2"/>
  <c r="F60" i="2" s="1"/>
  <c r="B61" i="2"/>
  <c r="F61" i="2" s="1"/>
  <c r="B62" i="2"/>
  <c r="F62" i="2" s="1"/>
  <c r="B63" i="2"/>
  <c r="F63" i="2" s="1"/>
  <c r="B64" i="2"/>
  <c r="F64" i="2" s="1"/>
  <c r="B65" i="2"/>
  <c r="F65" i="2" s="1"/>
  <c r="B66" i="2"/>
  <c r="F66" i="2" s="1"/>
  <c r="B67" i="2"/>
  <c r="F67" i="2" s="1"/>
  <c r="B68" i="2"/>
  <c r="F68" i="2" s="1"/>
  <c r="B69" i="2"/>
  <c r="F69" i="2" s="1"/>
  <c r="B70" i="2"/>
  <c r="F70" i="2" s="1"/>
  <c r="B71" i="2"/>
  <c r="F71" i="2" s="1"/>
  <c r="B6" i="2"/>
  <c r="B6" i="1"/>
  <c r="E6" i="1" s="1"/>
  <c r="B7" i="1"/>
  <c r="E7" i="1" s="1"/>
  <c r="B8" i="1"/>
  <c r="E8" i="1" s="1"/>
  <c r="B9" i="1"/>
  <c r="B10" i="1"/>
  <c r="E10" i="1" s="1"/>
  <c r="B11" i="1"/>
  <c r="E11" i="1" s="1"/>
  <c r="B12" i="1"/>
  <c r="E12" i="1" s="1"/>
  <c r="B13" i="1"/>
  <c r="E13" i="1" s="1"/>
  <c r="B14" i="1"/>
  <c r="E14" i="1" s="1"/>
  <c r="B15" i="1"/>
  <c r="E15" i="1" s="1"/>
  <c r="B16" i="1"/>
  <c r="B17" i="1"/>
  <c r="E17" i="1" s="1"/>
  <c r="B18" i="1"/>
  <c r="E18" i="1" s="1"/>
  <c r="B19" i="1"/>
  <c r="E19" i="1" s="1"/>
  <c r="B20" i="1"/>
  <c r="E20" i="1" s="1"/>
  <c r="B21" i="1"/>
  <c r="E21" i="1" s="1"/>
  <c r="B22" i="1"/>
  <c r="E22" i="1" s="1"/>
  <c r="B5" i="1"/>
  <c r="E4" i="14" l="1"/>
</calcChain>
</file>

<file path=xl/sharedStrings.xml><?xml version="1.0" encoding="utf-8"?>
<sst xmlns="http://schemas.openxmlformats.org/spreadsheetml/2006/main" count="2491" uniqueCount="1812">
  <si>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</si>
  <si>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</si>
  <si>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</si>
  <si>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</si>
  <si>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</si>
  <si>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</si>
  <si>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</si>
  <si>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</si>
  <si>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</si>
  <si>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</si>
  <si>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</si>
  <si>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</si>
  <si>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</si>
  <si>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</si>
  <si>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Renteindtægter</t>
  </si>
  <si>
    <t>Renteudgifter</t>
  </si>
  <si>
    <t>Netto renteindtægter</t>
  </si>
  <si>
    <t>Udbytte af aktier mv.</t>
  </si>
  <si>
    <t>Gebyrer og provisionsindtægter</t>
  </si>
  <si>
    <t>Afgivne gebyrer og provisionsudgifter</t>
  </si>
  <si>
    <t>Netto rente- og gebyrindtægter</t>
  </si>
  <si>
    <t>Kursreguleringer</t>
  </si>
  <si>
    <t>Andre driftsindtægter</t>
  </si>
  <si>
    <t>Udgifter til personale og administration</t>
  </si>
  <si>
    <t>Af- og nedskrivninger på immaterielle og materielle aktiver</t>
  </si>
  <si>
    <t>Andre driftsudgifter</t>
  </si>
  <si>
    <t>Nedskrivninger på udlån og tilgodehavender mv.</t>
  </si>
  <si>
    <t>Resultat af kapitalandele i associerede og tilknyttede virksomheder</t>
  </si>
  <si>
    <t>Resultat af aktiviteter under afvikling</t>
  </si>
  <si>
    <t>Resultat før skat</t>
  </si>
  <si>
    <t>Skat</t>
  </si>
  <si>
    <t>Gruppenavn</t>
  </si>
  <si>
    <t>Rind</t>
  </si>
  <si>
    <t>Rudg</t>
  </si>
  <si>
    <t>UdAk</t>
  </si>
  <si>
    <t>Kreg</t>
  </si>
  <si>
    <t>ImMa</t>
  </si>
  <si>
    <t>RY</t>
  </si>
  <si>
    <t>Balanceoplysninger</t>
  </si>
  <si>
    <t>15.</t>
  </si>
  <si>
    <t>16.</t>
  </si>
  <si>
    <t>17.</t>
  </si>
  <si>
    <t>18.</t>
  </si>
  <si>
    <t>19.</t>
  </si>
  <si>
    <t>Aktiver</t>
  </si>
  <si>
    <t>Kassebeholdning og anfordringstilgodehavender hos centralbanker</t>
  </si>
  <si>
    <t>Gældsbeviser, der kan refinansieres i centralbanker</t>
  </si>
  <si>
    <t>Tilgodehavender hos kreditinstitutter og centralbanker</t>
  </si>
  <si>
    <t>Udlån og andre tilgodehavender til dagsværdi</t>
  </si>
  <si>
    <t>Udlån og andre tilgodehavender til amortiseret kostpris</t>
  </si>
  <si>
    <t>Obligationer til dagsværdi</t>
  </si>
  <si>
    <t>Obligationer til amortiseret kostpris</t>
  </si>
  <si>
    <t>Aktier mv.</t>
  </si>
  <si>
    <t>Kapitalandele i associerede virksomheder</t>
  </si>
  <si>
    <t>Kapitalandele i tilknyttede virksomheder</t>
  </si>
  <si>
    <t>Aktiver tilknyttet puljeordninger</t>
  </si>
  <si>
    <t>Immaterielle aktiver</t>
  </si>
  <si>
    <t>Grunde og bygninger i alt</t>
  </si>
  <si>
    <t>Investeringsejendomme</t>
  </si>
  <si>
    <t>Domicilejendomme</t>
  </si>
  <si>
    <t>Øvrige materielle aktiver</t>
  </si>
  <si>
    <t>Aktuelle skatteaktiver</t>
  </si>
  <si>
    <t>Udskudte skatteaktiver</t>
  </si>
  <si>
    <t>Aktiver i midlertidig besiddelse</t>
  </si>
  <si>
    <t>Andre aktiver</t>
  </si>
  <si>
    <t>Periodeafgrænsningsposter</t>
  </si>
  <si>
    <t>Aktiver i alt</t>
  </si>
  <si>
    <t>Passiver</t>
  </si>
  <si>
    <t>Gæld</t>
  </si>
  <si>
    <t>Gæld til kreditinstitutter og centralbanker</t>
  </si>
  <si>
    <t>Indlån og anden gæld</t>
  </si>
  <si>
    <t>Indlån i puljeordninger</t>
  </si>
  <si>
    <t>Udstedte obligationer til dagsværdi</t>
  </si>
  <si>
    <t>Udstedte obligationer til amortiseret kostpris</t>
  </si>
  <si>
    <t>Øvrige ikke-afledte finansielle forpligtelser til dagsværdi</t>
  </si>
  <si>
    <t>Aktuelle skatteforpligtelser</t>
  </si>
  <si>
    <t>Midlertidigt overtagne forpligtelser</t>
  </si>
  <si>
    <t>Andre passiver</t>
  </si>
  <si>
    <t>Gæld i alt</t>
  </si>
  <si>
    <t>Hensatte forpligtelser</t>
  </si>
  <si>
    <t>Hensættelser til pensioner og lignende forpligtelser</t>
  </si>
  <si>
    <t>Hensættelser til udskudt skat</t>
  </si>
  <si>
    <t>Tilbagebetalingspligtige reserver i ældre serier</t>
  </si>
  <si>
    <t>Hensættelser til tab på garantier</t>
  </si>
  <si>
    <t>Andre hensatte forpligtelser</t>
  </si>
  <si>
    <t>Hensatte forpligtelser i alt</t>
  </si>
  <si>
    <t>Efterstillede kapitalindskud</t>
  </si>
  <si>
    <t>Egenkapital</t>
  </si>
  <si>
    <t>Aktiekapital/andelskapital/garantikapital</t>
  </si>
  <si>
    <t>Overkurs ved emission</t>
  </si>
  <si>
    <t>Akkumulerede værdiændringer</t>
  </si>
  <si>
    <t>Opskrivningshenlæggelser</t>
  </si>
  <si>
    <t>Akkumuleret valutakursregulering af udenlandske enheder</t>
  </si>
  <si>
    <t>Akkumuleret værdiregulering af sikringsinstrumenter ved sikring af betalingsstrømme</t>
  </si>
  <si>
    <t>Akkumuleret værdiregulering, der følger af omvurdering af hold til udløb aktiver til dagsværdi</t>
  </si>
  <si>
    <t>Øvrige værdireguleringer</t>
  </si>
  <si>
    <t>Andre reserver</t>
  </si>
  <si>
    <t>Vedtægtsmæssige reserver</t>
  </si>
  <si>
    <t>Reserver i serier</t>
  </si>
  <si>
    <t>Øvrige reserver</t>
  </si>
  <si>
    <t>Overført overskud eller underskud</t>
  </si>
  <si>
    <t>Egenkapital i alt</t>
  </si>
  <si>
    <t>Passiver i alt</t>
  </si>
  <si>
    <t>20.</t>
  </si>
  <si>
    <t>21.</t>
  </si>
  <si>
    <t>Gb</t>
  </si>
  <si>
    <t>ObD</t>
  </si>
  <si>
    <t>Iejd</t>
  </si>
  <si>
    <t>Dejd</t>
  </si>
  <si>
    <t>GKC</t>
  </si>
  <si>
    <t>Lovpligtige reserver</t>
  </si>
  <si>
    <t>TotEK</t>
  </si>
  <si>
    <t>Aktie-/andels-/garantikapital primo</t>
  </si>
  <si>
    <t>Ny indbetalt aktie-/andels-/garantikapital</t>
  </si>
  <si>
    <t>Udvidelse ved fondsaktier</t>
  </si>
  <si>
    <t>Udvidelse ved fusion</t>
  </si>
  <si>
    <t>Udgået ved nedskrivning af aktiekapital/andelskapital/tilbagebetaling af garantikapital</t>
  </si>
  <si>
    <t>Aktie-/andels-/garantikapital ultimo</t>
  </si>
  <si>
    <t>Overkurs ved emission primo</t>
  </si>
  <si>
    <t>Ændring i regnskabspraksis og væsentlige fejl</t>
  </si>
  <si>
    <t>Tilgang ved emission</t>
  </si>
  <si>
    <t>Tilgang ved fusion</t>
  </si>
  <si>
    <t>Overført til overskudsfordeling</t>
  </si>
  <si>
    <t>Anden afgang</t>
  </si>
  <si>
    <t>Overkurs ved emission ultimo</t>
  </si>
  <si>
    <t>Akkumulerede værdiændringer primo</t>
  </si>
  <si>
    <t>Tilgang ved omvurdering</t>
  </si>
  <si>
    <t>Anden tilgang</t>
  </si>
  <si>
    <t>Overført til resultatopgørelsen ved realisation</t>
  </si>
  <si>
    <t>Tilbageføring af tidligere års opskrivninger</t>
  </si>
  <si>
    <t>Akkumulerede værdiændringer ultimo</t>
  </si>
  <si>
    <t>Andre reserver primo</t>
  </si>
  <si>
    <t>Henlagt af det til disposition værende beløb</t>
  </si>
  <si>
    <t>Tilgang ved salg af egne kapitalandele</t>
  </si>
  <si>
    <t>Afgang ved køb af egne kapitalandele</t>
  </si>
  <si>
    <t>Andre reserver ultimo</t>
  </si>
  <si>
    <t>Overført overskud eller underskud primo</t>
  </si>
  <si>
    <t>Årets overskud eller underskud</t>
  </si>
  <si>
    <t>Udbetalt udbytte</t>
  </si>
  <si>
    <t>Heraf foreslået udbytte</t>
  </si>
  <si>
    <t>Heraf foreslået anvendt til andre formål</t>
  </si>
  <si>
    <t>aagP</t>
  </si>
  <si>
    <t>NyK</t>
  </si>
  <si>
    <t>UdFo</t>
  </si>
  <si>
    <t>UdFu</t>
  </si>
  <si>
    <t>UdNed</t>
  </si>
  <si>
    <t>aagU</t>
  </si>
  <si>
    <t>OEP</t>
  </si>
  <si>
    <t>OEU</t>
  </si>
  <si>
    <t>OErv</t>
  </si>
  <si>
    <t>OEE</t>
  </si>
  <si>
    <t>OEF</t>
  </si>
  <si>
    <t>OEOs</t>
  </si>
  <si>
    <t>OEX</t>
  </si>
  <si>
    <t>AVP</t>
  </si>
  <si>
    <t>AVU</t>
  </si>
  <si>
    <t>AVrg</t>
  </si>
  <si>
    <t>AVE</t>
  </si>
  <si>
    <t>AVF</t>
  </si>
  <si>
    <t>AVT</t>
  </si>
  <si>
    <t>AVrr</t>
  </si>
  <si>
    <t>AVTb</t>
  </si>
  <si>
    <t>AVX</t>
  </si>
  <si>
    <t>TotIO</t>
  </si>
  <si>
    <t>ARP</t>
  </si>
  <si>
    <t>ARU</t>
  </si>
  <si>
    <t>ARrv</t>
  </si>
  <si>
    <t>ARDB</t>
  </si>
  <si>
    <t>ARF</t>
  </si>
  <si>
    <t>AREK</t>
  </si>
  <si>
    <t>ART</t>
  </si>
  <si>
    <t>ARX</t>
  </si>
  <si>
    <t>ARKK</t>
  </si>
  <si>
    <t>OUP</t>
  </si>
  <si>
    <t>OUrv</t>
  </si>
  <si>
    <t>OUY</t>
  </si>
  <si>
    <t>OUF</t>
  </si>
  <si>
    <t>OUEK</t>
  </si>
  <si>
    <t>OUUU</t>
  </si>
  <si>
    <t>OUX</t>
  </si>
  <si>
    <t>OUOU</t>
  </si>
  <si>
    <t>FUd</t>
  </si>
  <si>
    <t>Fx</t>
  </si>
  <si>
    <t>Udlån og andre tilgodehavender</t>
  </si>
  <si>
    <t>Bidrag</t>
  </si>
  <si>
    <t>Obligationer</t>
  </si>
  <si>
    <t>Afledte finansielle instrumenter i alt</t>
  </si>
  <si>
    <t>Øvrige renteindtægter</t>
  </si>
  <si>
    <t>I alt renteindtægter</t>
  </si>
  <si>
    <t>Kreditinstitutter og centralbanker</t>
  </si>
  <si>
    <t>Udstedte obligationer</t>
  </si>
  <si>
    <t>Udbetalte reservefondsandele</t>
  </si>
  <si>
    <t>Garantikapital</t>
  </si>
  <si>
    <t>Øvrige renteudgifter</t>
  </si>
  <si>
    <t>I alt renteudgifter</t>
  </si>
  <si>
    <t>Realkreditudlån</t>
  </si>
  <si>
    <t>Andre udlån og tilgodehavender til dagsværdi</t>
  </si>
  <si>
    <t>Valuta</t>
  </si>
  <si>
    <t>Valuta-, rente-, aktie-, råvare- og andre kontrakter samt afledte finansielle instrumenter</t>
  </si>
  <si>
    <t>Øvrige aktiver</t>
  </si>
  <si>
    <t>Øvrige forpligtelser</t>
  </si>
  <si>
    <t>I alt kursreguleringer</t>
  </si>
  <si>
    <t>Lønninger og vederlag til bestyrelse, direktion og repræsentantskab</t>
  </si>
  <si>
    <t>Direktion</t>
  </si>
  <si>
    <t>Bestyrelse</t>
  </si>
  <si>
    <t>Styrelsesråd/repræsentantskab/lokalråd</t>
  </si>
  <si>
    <t>I alt</t>
  </si>
  <si>
    <t>Lønninger</t>
  </si>
  <si>
    <t>Pensioner</t>
  </si>
  <si>
    <t>Udgifter til social sikring</t>
  </si>
  <si>
    <t>Øvrige administrationsudgifter</t>
  </si>
  <si>
    <t>I alt udgifter til personale og administration</t>
  </si>
  <si>
    <t>Resultat af kapitalandele i tilknyttede virksomheder</t>
  </si>
  <si>
    <t>Resultat af kapitalandele i associerede virksomheder mv.</t>
  </si>
  <si>
    <t>I alt resultat af kapitalandele i associerede og tilknyttede virksomheder</t>
  </si>
  <si>
    <t>Beregnet skat af årets indkomst</t>
  </si>
  <si>
    <t>Udskudt skat</t>
  </si>
  <si>
    <t>Efterregulering af tidligere års beregnet skat</t>
  </si>
  <si>
    <t>Skat på nedskrivningskonto</t>
  </si>
  <si>
    <t>I alt skat</t>
  </si>
  <si>
    <t>RIkc</t>
  </si>
  <si>
    <t>RIut</t>
  </si>
  <si>
    <t>RIb</t>
  </si>
  <si>
    <t>RIo</t>
  </si>
  <si>
    <t>Hak</t>
  </si>
  <si>
    <t>HTot</t>
  </si>
  <si>
    <t>RITot</t>
  </si>
  <si>
    <t>KTkc</t>
  </si>
  <si>
    <t>KTut</t>
  </si>
  <si>
    <t>RUkc</t>
  </si>
  <si>
    <t>RUig</t>
  </si>
  <si>
    <t>RUuo</t>
  </si>
  <si>
    <t>RUek</t>
  </si>
  <si>
    <t>RUur</t>
  </si>
  <si>
    <t>RUg</t>
  </si>
  <si>
    <t>RUx</t>
  </si>
  <si>
    <t>RUTot</t>
  </si>
  <si>
    <t>STkc</t>
  </si>
  <si>
    <t>STig</t>
  </si>
  <si>
    <t>Hvk</t>
  </si>
  <si>
    <t>Hrk</t>
  </si>
  <si>
    <t>Hrek</t>
  </si>
  <si>
    <t>Hank</t>
  </si>
  <si>
    <t>Hxr</t>
  </si>
  <si>
    <t>KUr</t>
  </si>
  <si>
    <t>KUut</t>
  </si>
  <si>
    <t>KUo</t>
  </si>
  <si>
    <t>KUak</t>
  </si>
  <si>
    <t>KUi</t>
  </si>
  <si>
    <t>KUv</t>
  </si>
  <si>
    <t>KUfi</t>
  </si>
  <si>
    <t>KUatp</t>
  </si>
  <si>
    <t>KUip</t>
  </si>
  <si>
    <t>KUxa</t>
  </si>
  <si>
    <t>KUuo</t>
  </si>
  <si>
    <t>KUxp</t>
  </si>
  <si>
    <t>KUTot</t>
  </si>
  <si>
    <t>UPAd</t>
  </si>
  <si>
    <t>UPAb</t>
  </si>
  <si>
    <t>UPAsrl</t>
  </si>
  <si>
    <t>UPATot</t>
  </si>
  <si>
    <t>UPAl</t>
  </si>
  <si>
    <t>UPAp</t>
  </si>
  <si>
    <t>UPAuss</t>
  </si>
  <si>
    <t>UPAX</t>
  </si>
  <si>
    <t>UPATotD</t>
  </si>
  <si>
    <t>UPATotpa</t>
  </si>
  <si>
    <t>RKVa</t>
  </si>
  <si>
    <t>RKVt</t>
  </si>
  <si>
    <t>RKVTot</t>
  </si>
  <si>
    <t>SKb</t>
  </si>
  <si>
    <t>SKu</t>
  </si>
  <si>
    <t>SKe</t>
  </si>
  <si>
    <t>SKn</t>
  </si>
  <si>
    <t>Tilgodehavender på opsigelse hos centralbanker</t>
  </si>
  <si>
    <t>Tilgodehavender hos kreditinstitutter</t>
  </si>
  <si>
    <t>I alt tilgodehavender hos kreditinstitutter og centralbanker</t>
  </si>
  <si>
    <t>Udlån</t>
  </si>
  <si>
    <t>Realkreditudlån nominel værdi</t>
  </si>
  <si>
    <t>Regulering for renterisiko mv.</t>
  </si>
  <si>
    <t>Regulering for kreditrisiko</t>
  </si>
  <si>
    <t>Realkreditudlån - dagsværdi i alt</t>
  </si>
  <si>
    <t>Restancer og udlæg</t>
  </si>
  <si>
    <t>Øvrige udlån</t>
  </si>
  <si>
    <t>Udlån i alt</t>
  </si>
  <si>
    <t>Restance før nedskrivning</t>
  </si>
  <si>
    <t>Udlæg før nedskrivning</t>
  </si>
  <si>
    <t>Nedskrivninger på restancer og udlæg</t>
  </si>
  <si>
    <t>Restancer og udlæg i alt</t>
  </si>
  <si>
    <t>Aktier/investeringsforeningsbeviser noteret på Nasdaq OMX Copenhagen A/S</t>
  </si>
  <si>
    <t>Aktier/investeringsforeningsbeviser noteret på andre børser</t>
  </si>
  <si>
    <t>Unoterede aktier optaget til dagsværdi</t>
  </si>
  <si>
    <t>Unoterede aktier mv. optaget til kostpris</t>
  </si>
  <si>
    <t>Øvrige aktier</t>
  </si>
  <si>
    <t>Aktier mv. i alt</t>
  </si>
  <si>
    <t>Egne realkreditobligationer</t>
  </si>
  <si>
    <t>Andre realkreditobligationer</t>
  </si>
  <si>
    <t>Statsobligationer</t>
  </si>
  <si>
    <t>Øvrige obligationer</t>
  </si>
  <si>
    <t>Obligationer i alt</t>
  </si>
  <si>
    <t>Egne realkreditobligationer modregnet i udstedte obligationer</t>
  </si>
  <si>
    <t>TOC</t>
  </si>
  <si>
    <t>TK</t>
  </si>
  <si>
    <t>TKCTot</t>
  </si>
  <si>
    <t>UdRNV</t>
  </si>
  <si>
    <t>UdReR</t>
  </si>
  <si>
    <t>UdReKr</t>
  </si>
  <si>
    <t>UdRD</t>
  </si>
  <si>
    <t>UdReU</t>
  </si>
  <si>
    <t>UdXU</t>
  </si>
  <si>
    <t>UdTot</t>
  </si>
  <si>
    <t>RURN</t>
  </si>
  <si>
    <t>RUUN</t>
  </si>
  <si>
    <t>RUNRU</t>
  </si>
  <si>
    <t>ObAK</t>
  </si>
  <si>
    <t>ObKD</t>
  </si>
  <si>
    <t>ObTot</t>
  </si>
  <si>
    <t>ODERe</t>
  </si>
  <si>
    <t>ODXRe</t>
  </si>
  <si>
    <t>ODSt</t>
  </si>
  <si>
    <t>ODX</t>
  </si>
  <si>
    <t>ODTot</t>
  </si>
  <si>
    <t>ODEReM</t>
  </si>
  <si>
    <t>ODTotM</t>
  </si>
  <si>
    <t>AkOMX</t>
  </si>
  <si>
    <t>AkXB</t>
  </si>
  <si>
    <t>AkUD</t>
  </si>
  <si>
    <t>AkUK</t>
  </si>
  <si>
    <t>AkX</t>
  </si>
  <si>
    <t>AkTot</t>
  </si>
  <si>
    <t>Kapitalandele i tilknyttede og associerede virksomheder</t>
  </si>
  <si>
    <t>Valutakursregulering</t>
  </si>
  <si>
    <t>Tilgang</t>
  </si>
  <si>
    <t>Afgang</t>
  </si>
  <si>
    <t>Samlet anskaffelsespris ultimo</t>
  </si>
  <si>
    <t>Samlet anskaffelsespris primo</t>
  </si>
  <si>
    <t>Op- og nedskrivninger primo</t>
  </si>
  <si>
    <t>Resultat</t>
  </si>
  <si>
    <t>Udbytte</t>
  </si>
  <si>
    <t>Forskelsværdi ved anskaffelse</t>
  </si>
  <si>
    <t>Andre kapitalbevægelser</t>
  </si>
  <si>
    <t>Årets op- og nedskrivninger</t>
  </si>
  <si>
    <t>Tilbageførte op- og nedskrivninger</t>
  </si>
  <si>
    <t>Op- og nedskrivninger ultimo</t>
  </si>
  <si>
    <t>Kapitalandele i modervirksomheder</t>
  </si>
  <si>
    <t>Bogført værdi primo</t>
  </si>
  <si>
    <t>heraf kreditinstitutter</t>
  </si>
  <si>
    <t>Efterstillede tilgodehavender</t>
  </si>
  <si>
    <t>Tilknyttede virksomheder 
1.000 kr</t>
  </si>
  <si>
    <t>Associerede virksomheder 
1.000 kr.</t>
  </si>
  <si>
    <t>Andre virksomheder 
1.000 kr.</t>
  </si>
  <si>
    <t>ONP</t>
  </si>
  <si>
    <t>ONVr</t>
  </si>
  <si>
    <t>ONU</t>
  </si>
  <si>
    <t>ONUd</t>
  </si>
  <si>
    <t>ONfa</t>
  </si>
  <si>
    <t>SAP</t>
  </si>
  <si>
    <t>SAPv</t>
  </si>
  <si>
    <t>SAPt</t>
  </si>
  <si>
    <t>SAPa</t>
  </si>
  <si>
    <t>ONr</t>
  </si>
  <si>
    <t>ONak</t>
  </si>
  <si>
    <t>ONyon</t>
  </si>
  <si>
    <t>ONton</t>
  </si>
  <si>
    <t>SAU</t>
  </si>
  <si>
    <t>KiM</t>
  </si>
  <si>
    <t>BBU</t>
  </si>
  <si>
    <t>hKre</t>
  </si>
  <si>
    <t>BVP</t>
  </si>
  <si>
    <t>EfTgh</t>
  </si>
  <si>
    <t>TV</t>
  </si>
  <si>
    <t>AV</t>
  </si>
  <si>
    <t>XV</t>
  </si>
  <si>
    <t>Grunde og bygninger</t>
  </si>
  <si>
    <t>Goodwill 
1.000 kr.</t>
  </si>
  <si>
    <t>Øvrige immaterielle aktiver 
1.000 kr.</t>
  </si>
  <si>
    <t>Investerings-
ejendomme 
1.000 kr.</t>
  </si>
  <si>
    <t>Domicil-
ejendomme 
1.000 kr.</t>
  </si>
  <si>
    <t>SAV</t>
  </si>
  <si>
    <t>SAT</t>
  </si>
  <si>
    <t>SAA</t>
  </si>
  <si>
    <t>ANP</t>
  </si>
  <si>
    <t>ANV</t>
  </si>
  <si>
    <t>ANA</t>
  </si>
  <si>
    <t>ANN</t>
  </si>
  <si>
    <t>ANTA</t>
  </si>
  <si>
    <t>ANTN</t>
  </si>
  <si>
    <t>ANU</t>
  </si>
  <si>
    <t>BehU</t>
  </si>
  <si>
    <t>GBP</t>
  </si>
  <si>
    <t>GBV</t>
  </si>
  <si>
    <t>GBT</t>
  </si>
  <si>
    <t>GBA</t>
  </si>
  <si>
    <t>GBAfs</t>
  </si>
  <si>
    <t>GBS</t>
  </si>
  <si>
    <t>GBN</t>
  </si>
  <si>
    <t>GBX</t>
  </si>
  <si>
    <t>GBR</t>
  </si>
  <si>
    <t>GBU</t>
  </si>
  <si>
    <t>XIA</t>
  </si>
  <si>
    <t>Gæld til centralbanker</t>
  </si>
  <si>
    <t>Gæld til kreditinstitutter</t>
  </si>
  <si>
    <t>Gæld til kreditinstitutter og centralbanker i alt</t>
  </si>
  <si>
    <t>GC</t>
  </si>
  <si>
    <t>GK</t>
  </si>
  <si>
    <t>KCTot</t>
  </si>
  <si>
    <t>Andre værdipapirer 1.000 kr.</t>
  </si>
  <si>
    <t>Realkredit-
obligationer 
1.000 kr.</t>
  </si>
  <si>
    <t>Realkreditobligationer henholdsvis andre værdipapirer - nominel værdi</t>
  </si>
  <si>
    <t>Regulering til dagsværdi</t>
  </si>
  <si>
    <t>Egne realkreditobligationer henholdsvis andre værdipapirer overført fra obligationer</t>
  </si>
  <si>
    <t>Realkreditobligationer henholdsvis andre værdipapirer i alt</t>
  </si>
  <si>
    <t>Heraf præemitteret</t>
  </si>
  <si>
    <t>Udtrukket til førstkommende kreditortermin</t>
  </si>
  <si>
    <t>Værdiændring af forpligtelser (egen kreditrisiko)</t>
  </si>
  <si>
    <t>UOn</t>
  </si>
  <si>
    <t>UOd</t>
  </si>
  <si>
    <t>UOe</t>
  </si>
  <si>
    <t>UOTot</t>
  </si>
  <si>
    <t>UOp</t>
  </si>
  <si>
    <t>UOu</t>
  </si>
  <si>
    <t>VFa</t>
  </si>
  <si>
    <t>RO</t>
  </si>
  <si>
    <t>Eventualforpligtelser</t>
  </si>
  <si>
    <t>1.2.</t>
  </si>
  <si>
    <t>1.1.</t>
  </si>
  <si>
    <t>1.3.</t>
  </si>
  <si>
    <t>1.4.</t>
  </si>
  <si>
    <t>Finansgarantier</t>
  </si>
  <si>
    <t>Tabsgarantier for realkreditudlån</t>
  </si>
  <si>
    <t>Tingslysnings- og konverteringsgarantier</t>
  </si>
  <si>
    <t>Øvrige eventualforpligtelser</t>
  </si>
  <si>
    <t>Andre forpligtende aftaler</t>
  </si>
  <si>
    <t>2.1.</t>
  </si>
  <si>
    <t>2.2.</t>
  </si>
  <si>
    <t>2.3.</t>
  </si>
  <si>
    <t>Uigenkaldelige kredittilsagn</t>
  </si>
  <si>
    <t>Uægte salgs- og tilbagekøbsforretninger</t>
  </si>
  <si>
    <t>Øvrige</t>
  </si>
  <si>
    <t>EvFg</t>
  </si>
  <si>
    <t>EvTR</t>
  </si>
  <si>
    <t>EvTK</t>
  </si>
  <si>
    <t>EvX</t>
  </si>
  <si>
    <t>EvTot</t>
  </si>
  <si>
    <t>XFAuk</t>
  </si>
  <si>
    <t>XFAust</t>
  </si>
  <si>
    <t>XFAX</t>
  </si>
  <si>
    <t>XFATot</t>
  </si>
  <si>
    <t>Tilgodehavender hos kreditinstitutter og centralbanker i alt</t>
  </si>
  <si>
    <t>Heraf</t>
  </si>
  <si>
    <t>Tilgodehavender hos centralbanker</t>
  </si>
  <si>
    <t>STKT</t>
  </si>
  <si>
    <t>Tkc</t>
  </si>
  <si>
    <t>Tk</t>
  </si>
  <si>
    <t>Tc</t>
  </si>
  <si>
    <t>Gk</t>
  </si>
  <si>
    <t>Gc</t>
  </si>
  <si>
    <t>Ixg</t>
  </si>
  <si>
    <t>Ak</t>
  </si>
  <si>
    <t>Kav</t>
  </si>
  <si>
    <t>Ktv</t>
  </si>
  <si>
    <t>Xma</t>
  </si>
  <si>
    <t>Oa</t>
  </si>
  <si>
    <t>Od</t>
  </si>
  <si>
    <t>Gkc</t>
  </si>
  <si>
    <t>Uta</t>
  </si>
  <si>
    <t>Utd</t>
  </si>
  <si>
    <t>Aktivpost</t>
  </si>
  <si>
    <t>Aktivposter i alt</t>
  </si>
  <si>
    <t>Passivpost</t>
  </si>
  <si>
    <t>Passivposter i alt</t>
  </si>
  <si>
    <t>Atkc</t>
  </si>
  <si>
    <t>Autd</t>
  </si>
  <si>
    <t>Auta</t>
  </si>
  <si>
    <t>Aod</t>
  </si>
  <si>
    <t>Aoa</t>
  </si>
  <si>
    <t>ATot</t>
  </si>
  <si>
    <t>Pgkc</t>
  </si>
  <si>
    <t>Pig</t>
  </si>
  <si>
    <t>Puo</t>
  </si>
  <si>
    <t>PTot</t>
  </si>
  <si>
    <t>Solvensprocent</t>
  </si>
  <si>
    <t>Sp</t>
  </si>
  <si>
    <t>Den samlede risikoeksponering</t>
  </si>
  <si>
    <t>Kapitalgrundlag</t>
  </si>
  <si>
    <t>RiTot</t>
  </si>
  <si>
    <t>Kg</t>
  </si>
  <si>
    <t>Ind</t>
  </si>
  <si>
    <t>Antal kreditinstitutafdelinger primo regnskabsåret</t>
  </si>
  <si>
    <t>Nyetablerede i regnskabsåret</t>
  </si>
  <si>
    <t>Nedlagte i regnskabsåret</t>
  </si>
  <si>
    <t>Antal kreditinstitutafdelinger ultimo regnskabsåret</t>
  </si>
  <si>
    <t>Det gennemsnitlige antal heltidsbeskæftigede i regnskabsåret</t>
  </si>
  <si>
    <t>Antal beskæftigede med kreditinsitutvirksomhed</t>
  </si>
  <si>
    <t>KrP</t>
  </si>
  <si>
    <t>Ny</t>
  </si>
  <si>
    <t>Ned</t>
  </si>
  <si>
    <t>KrU</t>
  </si>
  <si>
    <t>Udl</t>
  </si>
  <si>
    <t>Struktur og beskæftigelse</t>
  </si>
  <si>
    <t>Akkumulerede nedskrivninger/hensættelser primo på udlån og garantidebitorer</t>
  </si>
  <si>
    <t>Periodens resultat</t>
  </si>
  <si>
    <t>Bevægelser i året</t>
  </si>
  <si>
    <t>Andre bevægelser</t>
  </si>
  <si>
    <t>Værdiregulering af overtagne aktiver</t>
  </si>
  <si>
    <t>Endelig tabt (afskrevet) tidligere individuelt nedskrevet/hensat</t>
  </si>
  <si>
    <t>Nedskrivninger/hensættelser i periodens løb</t>
  </si>
  <si>
    <t>Tilbageførsel af nedskrivninger/hensættelser foretaget i tidligere regnskabsår hvor der ikke længere er 
objektiv indikation på værdiforringelse eller værdiforringelsen er reduceret</t>
  </si>
  <si>
    <t>Nedskrivninger/hensættelser på tilgodehavender hos kreditinstitutter og andre poster med kreditrisiko</t>
  </si>
  <si>
    <t>Akkumulerede nedskrivninger/hensættelser primo</t>
  </si>
  <si>
    <t>Endelig tabt (afskrevet)</t>
  </si>
  <si>
    <t>Endeligt tabt (afskrevet)</t>
  </si>
  <si>
    <t>Indgået på tidligere afskrevne fordringer</t>
  </si>
  <si>
    <t>Tilbageførsel af nedskrivninger/hensættelser foretaget i tidligere regnskabsår hvor der ikke længere 
er objektiv indikation på værdiforringelse eller værdiforringelsen er reduceret</t>
  </si>
  <si>
    <t>KrAkP</t>
  </si>
  <si>
    <t>KrVkr</t>
  </si>
  <si>
    <t>KrNh</t>
  </si>
  <si>
    <t>KrT</t>
  </si>
  <si>
    <t>KrX</t>
  </si>
  <si>
    <t>KrVre</t>
  </si>
  <si>
    <t>KrEt</t>
  </si>
  <si>
    <t>KrAkU</t>
  </si>
  <si>
    <t>EtIn</t>
  </si>
  <si>
    <t>EtAfF</t>
  </si>
  <si>
    <t>UY</t>
  </si>
  <si>
    <t>GY</t>
  </si>
  <si>
    <t>Tilgang år til dato</t>
  </si>
  <si>
    <t>Valutakursregulering år til dato</t>
  </si>
  <si>
    <t>Afgang år til dato</t>
  </si>
  <si>
    <t>Periodens afskrivninger år til dato</t>
  </si>
  <si>
    <t>Periodens nedskrivninger år til dato</t>
  </si>
  <si>
    <t>Tilbageførte afskrivninger år til dato</t>
  </si>
  <si>
    <t>Tilbageførte nedskrivninger år til dato</t>
  </si>
  <si>
    <t>Tilgang, herunder forbedringer år til dato</t>
  </si>
  <si>
    <t>Afgang i periodens løb år til dato</t>
  </si>
  <si>
    <t>Afskrivning år til dato</t>
  </si>
  <si>
    <t>Stigninger i omvurderet værdi år til dato</t>
  </si>
  <si>
    <t>Nedskrivninger ved omvurdering år til dato</t>
  </si>
  <si>
    <t>Periodens regulering til dagsværdi år til dato</t>
  </si>
  <si>
    <t>Andre ændringer år til dato</t>
  </si>
  <si>
    <t>Beløb år til dato</t>
  </si>
  <si>
    <t>5.1</t>
  </si>
  <si>
    <t>5.2</t>
  </si>
  <si>
    <t>5.3</t>
  </si>
  <si>
    <t>5.4</t>
  </si>
  <si>
    <t>2.1</t>
  </si>
  <si>
    <t>2.2</t>
  </si>
  <si>
    <t>2.3</t>
  </si>
  <si>
    <t>2.4</t>
  </si>
  <si>
    <t>2.5</t>
  </si>
  <si>
    <t>3.1</t>
  </si>
  <si>
    <t>3.2</t>
  </si>
  <si>
    <t>4.1</t>
  </si>
  <si>
    <t>4.2</t>
  </si>
  <si>
    <t>1.1</t>
  </si>
  <si>
    <t>1.2</t>
  </si>
  <si>
    <t>1.3</t>
  </si>
  <si>
    <t>1.4</t>
  </si>
  <si>
    <t>1.5</t>
  </si>
  <si>
    <t>1.6</t>
  </si>
  <si>
    <t>Nedskrivninger
ultimo året
1.000 kr.</t>
  </si>
  <si>
    <t>Endelig tabt
(afskrevet)
i året
1.000 kr.</t>
  </si>
  <si>
    <t>11.1</t>
  </si>
  <si>
    <t>Ejerboliger</t>
  </si>
  <si>
    <t>Fritidshuse</t>
  </si>
  <si>
    <t>Støttet byggeri til beboelse</t>
  </si>
  <si>
    <t>Andelsboliger</t>
  </si>
  <si>
    <t>Private beboelsesejendomme til udlejning</t>
  </si>
  <si>
    <t>Industri- og håndværksejendomme</t>
  </si>
  <si>
    <t>Kontor- og forretningsejendomme</t>
  </si>
  <si>
    <t>Landbrugsejendomme mv.</t>
  </si>
  <si>
    <t>Ejendomme til sociale, kulturelle og undervisningsmæssige formål</t>
  </si>
  <si>
    <t>Andre ejendomme</t>
  </si>
  <si>
    <t>Realkreditudlån i alt</t>
  </si>
  <si>
    <t>-heraf afdragsfrie lån</t>
  </si>
  <si>
    <t>Realkreditudlån og nedskrivninger fordelt efter lånetype</t>
  </si>
  <si>
    <t>3.3</t>
  </si>
  <si>
    <t>3.4</t>
  </si>
  <si>
    <t>3.5</t>
  </si>
  <si>
    <t>3.6</t>
  </si>
  <si>
    <t>3.7</t>
  </si>
  <si>
    <t>Indekslån</t>
  </si>
  <si>
    <t>Fastforrentet lån</t>
  </si>
  <si>
    <t>Rentetilpasningslån</t>
  </si>
  <si>
    <t>Lån med pengemarkedsbaseret rente</t>
  </si>
  <si>
    <t>ejdE</t>
  </si>
  <si>
    <t>ejdF</t>
  </si>
  <si>
    <t>ejdS</t>
  </si>
  <si>
    <t>ejdA</t>
  </si>
  <si>
    <t>ejdU</t>
  </si>
  <si>
    <t>ejdI</t>
  </si>
  <si>
    <t>ejdK</t>
  </si>
  <si>
    <t>ejdL</t>
  </si>
  <si>
    <t>ejdO</t>
  </si>
  <si>
    <t>ejdX</t>
  </si>
  <si>
    <t>ejdTot</t>
  </si>
  <si>
    <t>affL</t>
  </si>
  <si>
    <t>RLI</t>
  </si>
  <si>
    <t>RLF</t>
  </si>
  <si>
    <t>RLR</t>
  </si>
  <si>
    <t>PMr</t>
  </si>
  <si>
    <t>PMrTot</t>
  </si>
  <si>
    <t>ET</t>
  </si>
  <si>
    <t>Beløb
1.000 kr.</t>
  </si>
  <si>
    <t>26.</t>
  </si>
  <si>
    <t>TotR</t>
  </si>
  <si>
    <t>GPi</t>
  </si>
  <si>
    <t>GPu</t>
  </si>
  <si>
    <t>RGTot</t>
  </si>
  <si>
    <t>Xdi</t>
  </si>
  <si>
    <t>UPa</t>
  </si>
  <si>
    <t>Xdu</t>
  </si>
  <si>
    <t>UGn</t>
  </si>
  <si>
    <t>Rat</t>
  </si>
  <si>
    <t>Raa</t>
  </si>
  <si>
    <t>RfS</t>
  </si>
  <si>
    <t>RP</t>
  </si>
  <si>
    <t>Akac</t>
  </si>
  <si>
    <t>Agb</t>
  </si>
  <si>
    <t>Aak</t>
  </si>
  <si>
    <t>Akav</t>
  </si>
  <si>
    <t>Aktv</t>
  </si>
  <si>
    <t>Aatp</t>
  </si>
  <si>
    <t>Aia</t>
  </si>
  <si>
    <t>Aie</t>
  </si>
  <si>
    <t>Ade</t>
  </si>
  <si>
    <t>Axma</t>
  </si>
  <si>
    <t>Aas</t>
  </si>
  <si>
    <t>Aamb</t>
  </si>
  <si>
    <t>Axa</t>
  </si>
  <si>
    <t>Aus</t>
  </si>
  <si>
    <t>Apap</t>
  </si>
  <si>
    <t>Pek</t>
  </si>
  <si>
    <t>PGkc</t>
  </si>
  <si>
    <t>PGiag</t>
  </si>
  <si>
    <t>PGip</t>
  </si>
  <si>
    <t>PGuod</t>
  </si>
  <si>
    <t>PGuoa</t>
  </si>
  <si>
    <t>PGxfd</t>
  </si>
  <si>
    <t>PGas</t>
  </si>
  <si>
    <t>PGmof</t>
  </si>
  <si>
    <t>PGxap</t>
  </si>
  <si>
    <t>PGpaf</t>
  </si>
  <si>
    <t>PGTot</t>
  </si>
  <si>
    <t>PHpf</t>
  </si>
  <si>
    <t>PHus</t>
  </si>
  <si>
    <t>PHrs</t>
  </si>
  <si>
    <t>PHtg</t>
  </si>
  <si>
    <t>PHxf</t>
  </si>
  <si>
    <t>PHTot</t>
  </si>
  <si>
    <t>PEaag</t>
  </si>
  <si>
    <t>PEoe</t>
  </si>
  <si>
    <t>PEav</t>
  </si>
  <si>
    <t>PEo</t>
  </si>
  <si>
    <t>PEavu</t>
  </si>
  <si>
    <t>PEavs</t>
  </si>
  <si>
    <t>PEavo</t>
  </si>
  <si>
    <t>PExv</t>
  </si>
  <si>
    <t>PExr</t>
  </si>
  <si>
    <t>PElr</t>
  </si>
  <si>
    <t>PEvr</t>
  </si>
  <si>
    <t>PErs</t>
  </si>
  <si>
    <t>PExs</t>
  </si>
  <si>
    <t>PEou</t>
  </si>
  <si>
    <t>PEekTot</t>
  </si>
  <si>
    <t>Ant</t>
  </si>
  <si>
    <t>Antal</t>
  </si>
  <si>
    <t>Beløb år 
til dato 
1.000 kr.</t>
  </si>
  <si>
    <t>Heraf udgør indtægter af ægte købs- og tilbagesalgsforretninger ført under</t>
  </si>
  <si>
    <t>Renteudgifter til</t>
  </si>
  <si>
    <t>Heraf udgør renteudgifter af ægte salgs- og tilbagekøbsforretninger ført under</t>
  </si>
  <si>
    <t>Personaleudgifter</t>
  </si>
  <si>
    <t>Indland
Antal</t>
  </si>
  <si>
    <t>Udland
Antal</t>
  </si>
  <si>
    <t>Af nedenstående aktivposter udgør ægte købs- og tilbagesalgsforretninger følgende</t>
  </si>
  <si>
    <t>Af nedenstående passivposter udgør ægte salgs- og tilbagekøbsforretninger følgende</t>
  </si>
  <si>
    <t>Aktiver solgt som led i ægte salgs- og tilbagekøbsforretninger</t>
  </si>
  <si>
    <t>BeK</t>
  </si>
  <si>
    <t>BeX</t>
  </si>
  <si>
    <t>BeTot</t>
  </si>
  <si>
    <t>Akkumuleret værdiændring af forpligtelser til dagsværdi som følge af ændring i egen 
kreditrisiko</t>
  </si>
  <si>
    <t>Realkreditudlån og nedskrivninger fordelt på ejendomskategorier</t>
  </si>
  <si>
    <t>13.1</t>
  </si>
  <si>
    <t>13.2</t>
  </si>
  <si>
    <t>19.1</t>
  </si>
  <si>
    <t>19.2</t>
  </si>
  <si>
    <t>19.3</t>
  </si>
  <si>
    <t>19.4</t>
  </si>
  <si>
    <t>19.5</t>
  </si>
  <si>
    <t>20.1</t>
  </si>
  <si>
    <t>20.2</t>
  </si>
  <si>
    <t>20.3</t>
  </si>
  <si>
    <t>20.4</t>
  </si>
  <si>
    <t>Bogført beholdning ultimo (2 + 4 + 5)</t>
  </si>
  <si>
    <t>4.3</t>
  </si>
  <si>
    <t>4.4</t>
  </si>
  <si>
    <t>4.5</t>
  </si>
  <si>
    <t>4.6</t>
  </si>
  <si>
    <t>4.7</t>
  </si>
  <si>
    <t>5.5</t>
  </si>
  <si>
    <t>5.6</t>
  </si>
  <si>
    <t>Supplerende oplysninger</t>
  </si>
  <si>
    <t>28.</t>
  </si>
  <si>
    <t>Obligationer i alt til dagsværdi i alt (1 + 2 + 3)</t>
  </si>
  <si>
    <t>Ad. 6. Obligationer til dagsværdi</t>
  </si>
  <si>
    <t>Indtægter og omkostninger (3.2 + 3.3 + 3.4 - 3.5 - 3.6 - 3.7)</t>
  </si>
  <si>
    <t>AgbTot</t>
  </si>
  <si>
    <t>SKTot</t>
  </si>
  <si>
    <t>Akkumulerede nedskrivninger/hensættelser ultimo på udlån og garantidebitorer (1 + 1.1 + 1.2 - 1.3 + 1.4 + 1.5 - 1.6)</t>
  </si>
  <si>
    <t>Akkumulerede nedskrivninger/hensættelser ultimo (1 + 1.1 + 1.2 - 1.3 + 1.4 + 1.5 - 1.6)</t>
  </si>
  <si>
    <t>hKred</t>
  </si>
  <si>
    <t>Bogført beholdning ultimo</t>
  </si>
  <si>
    <t>Af- og nedskrivninger ultimo</t>
  </si>
  <si>
    <t>Af- og nedskrivninger primo</t>
  </si>
  <si>
    <t>Dagsværdien ultimo</t>
  </si>
  <si>
    <t>Dagsværdien primo</t>
  </si>
  <si>
    <t>NoGb</t>
  </si>
  <si>
    <t>NoBr</t>
  </si>
  <si>
    <t>NoBg</t>
  </si>
  <si>
    <t>NoBs</t>
  </si>
  <si>
    <t>NoNt</t>
  </si>
  <si>
    <t>Snh</t>
  </si>
  <si>
    <t>Forskellen mellem obligationer målt til amortiseret kostpris under 2. og 
dagsværdien på opgørelsestidspunktet for samme aktiver</t>
  </si>
  <si>
    <t>5.7</t>
  </si>
  <si>
    <t>5.8</t>
  </si>
  <si>
    <t>OUT</t>
  </si>
  <si>
    <t>OUaEK</t>
  </si>
  <si>
    <t>Overført overskud eller underskud ultimo</t>
  </si>
  <si>
    <t xml:space="preserve">Resultatoplysninger </t>
  </si>
  <si>
    <t>- Valutakontrakter</t>
  </si>
  <si>
    <t>- Rentekontrakter</t>
  </si>
  <si>
    <t>- Aktiekontrakter</t>
  </si>
  <si>
    <t>- Råvarekontrakter</t>
  </si>
  <si>
    <t>- Andre kontrakter</t>
  </si>
  <si>
    <t>Antal kreditinstitutdelinger (ekskl. Hovedsædet)</t>
  </si>
  <si>
    <t>Tilbage til indholdsfortegnelsen</t>
  </si>
  <si>
    <t>regnper</t>
  </si>
  <si>
    <t>NoRe_KUi_nry</t>
  </si>
  <si>
    <t>NoRe_KUv_nry</t>
  </si>
  <si>
    <t>NoRe_KUfi_nry</t>
  </si>
  <si>
    <t>NoRe_KUatp_nry</t>
  </si>
  <si>
    <t>NoRe_KUip_nry</t>
  </si>
  <si>
    <t>NoRe_KUxa_nry</t>
  </si>
  <si>
    <t>NoRe_KUuo_nry</t>
  </si>
  <si>
    <t>NoRe_KUxp_nry</t>
  </si>
  <si>
    <t>NoRe_KUTot_nry</t>
  </si>
  <si>
    <t>NoRe_UPAd_nry</t>
  </si>
  <si>
    <t>NoRe_UPAb_nry</t>
  </si>
  <si>
    <t>NoRe_UPAsrl_nry</t>
  </si>
  <si>
    <t>NoRe_UPATotD_nry</t>
  </si>
  <si>
    <t>NoRe_UPAl_nry</t>
  </si>
  <si>
    <t>NoRe_UPAp_nry</t>
  </si>
  <si>
    <t>NoRe_UPAuss_nry</t>
  </si>
  <si>
    <t>NoRe_UPATot_nry</t>
  </si>
  <si>
    <t>NoRe_UPAX_nry</t>
  </si>
  <si>
    <t>NoRe_UPATotpa_nry</t>
  </si>
  <si>
    <t>NoRe_RKVa_nry</t>
  </si>
  <si>
    <t>NoRe_RKVt_nry</t>
  </si>
  <si>
    <t>NoRe_RKVTot_nry</t>
  </si>
  <si>
    <t>NoRe_SKb_nry</t>
  </si>
  <si>
    <t>NoRe_SKu_nry</t>
  </si>
  <si>
    <t>NoRe_SKe_nry</t>
  </si>
  <si>
    <t>NoRe_SKn_nry</t>
  </si>
  <si>
    <t>NoRe_SKTot_nry</t>
  </si>
  <si>
    <t>NoBt_NB_TOC</t>
  </si>
  <si>
    <t>NoBt_NB_TK</t>
  </si>
  <si>
    <t>NoBt_NB_TKCTot</t>
  </si>
  <si>
    <t>NoBt_NB_XTF</t>
  </si>
  <si>
    <t>NoBt_NB_XFK</t>
  </si>
  <si>
    <t>NoBt_NB_XFXK</t>
  </si>
  <si>
    <t>NoBt_NB_XT</t>
  </si>
  <si>
    <t>NoBt_NB_XTot</t>
  </si>
  <si>
    <t>NoBt_NB_UdRNV</t>
  </si>
  <si>
    <t>NoBt_NB_UdReR</t>
  </si>
  <si>
    <t>NoBt_NB_UdReKr</t>
  </si>
  <si>
    <t>NoBt_NB_UdRD</t>
  </si>
  <si>
    <t>NoBt_NB_UdReU</t>
  </si>
  <si>
    <t>NoBt_NB_UdXU</t>
  </si>
  <si>
    <t>NoBt_NB_UdTot</t>
  </si>
  <si>
    <t>NoBt_NB_UKr</t>
  </si>
  <si>
    <t>NoBt_NB_UKv</t>
  </si>
  <si>
    <t>NoBt_NB_UKf</t>
  </si>
  <si>
    <t>NoBt_NB_UKp</t>
  </si>
  <si>
    <t>NoBt_NB_UKx</t>
  </si>
  <si>
    <t>NoBt_NB_UKTot</t>
  </si>
  <si>
    <t>NoBt_NB_RURN</t>
  </si>
  <si>
    <t>NoBt_NB_RUUN</t>
  </si>
  <si>
    <t>NoBt_NB_RUNRU</t>
  </si>
  <si>
    <t>NoBt_NB_RUTot</t>
  </si>
  <si>
    <t>NoBt_NB_ObD</t>
  </si>
  <si>
    <t>NoBt_NB_ObAK</t>
  </si>
  <si>
    <t>NoBt_NB_ObKD</t>
  </si>
  <si>
    <t>NoBt_NB_ObTot</t>
  </si>
  <si>
    <t>NoBt_NB_ODERe</t>
  </si>
  <si>
    <t>NoBt_NB_ODXRe</t>
  </si>
  <si>
    <t>NoBt_NB_ODSt</t>
  </si>
  <si>
    <t>NoBt_NB_ODX</t>
  </si>
  <si>
    <t>NoBt_NB_ODTot</t>
  </si>
  <si>
    <t>NoBt_NB_ODEReM</t>
  </si>
  <si>
    <t>NoBt_NB_ODTotM</t>
  </si>
  <si>
    <t>NoBt_NB_AkOMX</t>
  </si>
  <si>
    <t>NoBt_NB_AkXB</t>
  </si>
  <si>
    <t>NoBt_NB_AkUD</t>
  </si>
  <si>
    <t>NoBt_NB_AkUK</t>
  </si>
  <si>
    <t>NoBt_NB_AkX</t>
  </si>
  <si>
    <t>NoBt_NB_AkTot</t>
  </si>
  <si>
    <t>NoBt_NB_Pm</t>
  </si>
  <si>
    <t>NoBt_NB_Gfva</t>
  </si>
  <si>
    <t>NoBa_SAP_Go</t>
  </si>
  <si>
    <t>NoBa_SAP_XIA</t>
  </si>
  <si>
    <t>NoBa_SAV_Go</t>
  </si>
  <si>
    <t>NoBa_SAV_XIA</t>
  </si>
  <si>
    <t>NoBa_SAT_Go</t>
  </si>
  <si>
    <t>NoBa_SAT_XIA</t>
  </si>
  <si>
    <t>NoBa_SAA_Go</t>
  </si>
  <si>
    <t>NoBa_SAA_XIA</t>
  </si>
  <si>
    <t>NoBa_SAU_Go</t>
  </si>
  <si>
    <t>NoBa_SAU_XIA</t>
  </si>
  <si>
    <t>NoBa_ANP_Go</t>
  </si>
  <si>
    <t>NoBa_ANP_XIA</t>
  </si>
  <si>
    <t>NoBa_ANV_Go</t>
  </si>
  <si>
    <t>NoBa_ANV_XIA</t>
  </si>
  <si>
    <t>NoBa_ANA_XIA</t>
  </si>
  <si>
    <t>NoBa_ANN_Go</t>
  </si>
  <si>
    <t>NoBa_ANN_XIA</t>
  </si>
  <si>
    <t>NoBa_ANTA_XIA</t>
  </si>
  <si>
    <t>NoBa_ANTN_Go</t>
  </si>
  <si>
    <t>NoBa_ANTN_XIA</t>
  </si>
  <si>
    <t>NoBa_ANU_Go</t>
  </si>
  <si>
    <t>NoBa_ANU_XIA</t>
  </si>
  <si>
    <t>NoBa_BehU_Go</t>
  </si>
  <si>
    <t>NoBa_BehU_XIA</t>
  </si>
  <si>
    <t>NoBa_BVP_Go</t>
  </si>
  <si>
    <t>NoBa_BVP_XIA</t>
  </si>
  <si>
    <t>NoGb_GBP_Iejd</t>
  </si>
  <si>
    <t>NoGb_GBP_Dejd</t>
  </si>
  <si>
    <t>NoGb_GBV_Iejd</t>
  </si>
  <si>
    <t>NoGb_GBV_Dejd</t>
  </si>
  <si>
    <t>NoGb_GBT_Iejd</t>
  </si>
  <si>
    <t>NoGb_GBT_Dejd</t>
  </si>
  <si>
    <t>NoGb_GBA_Iejd</t>
  </si>
  <si>
    <t>NoGb_GBA_Dejd</t>
  </si>
  <si>
    <t>NoGb_GBAfs_Dejd</t>
  </si>
  <si>
    <t>NoGb_GBS_Dejd</t>
  </si>
  <si>
    <t>NoGb_GBN_Dejd</t>
  </si>
  <si>
    <t>NoGb_GBR_Iejd</t>
  </si>
  <si>
    <t>NoGb_GBX_Iejd</t>
  </si>
  <si>
    <t>NoGb_GBX_Dejd</t>
  </si>
  <si>
    <t>NoGb_GBU_Iejd</t>
  </si>
  <si>
    <t>NoGb_GBU_Dejd</t>
  </si>
  <si>
    <t>NoBg_GKC_GC</t>
  </si>
  <si>
    <t>NoBg_GKC_GK</t>
  </si>
  <si>
    <t>NoBg_GKC_KCTot</t>
  </si>
  <si>
    <t>NoBg_GKC_IGa</t>
  </si>
  <si>
    <t>NoBg_GKC_IGo</t>
  </si>
  <si>
    <t>NoBg_GKC_IGt</t>
  </si>
  <si>
    <t>NoBg_GKC_IGs</t>
  </si>
  <si>
    <t>NoBg_GKC_IGTot</t>
  </si>
  <si>
    <t>NoBg_GKC_VFa</t>
  </si>
  <si>
    <t>NoBg_GKC_FMSm</t>
  </si>
  <si>
    <t>NoBg_GKC_KMD</t>
  </si>
  <si>
    <t>NoBg_GKC_STFX</t>
  </si>
  <si>
    <t>NoBg_GKC_XGTot</t>
  </si>
  <si>
    <t>NoBg_GKC_Fkr</t>
  </si>
  <si>
    <t>NoBg_GKC_EjUR</t>
  </si>
  <si>
    <t>NoBg_GKC_Trbd</t>
  </si>
  <si>
    <t>NoBg_GKC_Tx</t>
  </si>
  <si>
    <t>NoBg_GKC_Nmv</t>
  </si>
  <si>
    <t>NoBg_GKC_Lfp</t>
  </si>
  <si>
    <t>NoBg_GKC_Srp</t>
  </si>
  <si>
    <t>NoBg_GKC_Pas</t>
  </si>
  <si>
    <t>NoBg_GKC_XPTot</t>
  </si>
  <si>
    <t>NoBs_STKT_Tkc</t>
  </si>
  <si>
    <t>NoBs_STKT_Tk</t>
  </si>
  <si>
    <t>NoBs_STKT_Tc</t>
  </si>
  <si>
    <t>NoBs_STKT_Utd</t>
  </si>
  <si>
    <t>NoBs_STKT_Uta</t>
  </si>
  <si>
    <t>NoBs_STKT_Gkc</t>
  </si>
  <si>
    <t>NoBs_STKT_Gk</t>
  </si>
  <si>
    <t>NoBs_STKT_Gc</t>
  </si>
  <si>
    <t>NoBs_STKT_Ixg</t>
  </si>
  <si>
    <t>NoBs_STKT_Od</t>
  </si>
  <si>
    <t>NoBs_STKT_Oa</t>
  </si>
  <si>
    <t>NoBs_STKT_Ak</t>
  </si>
  <si>
    <t>NoBs_STKT_Kav</t>
  </si>
  <si>
    <t>NoBs_STKT_Ktv</t>
  </si>
  <si>
    <t>NoBs_STKT_Gb</t>
  </si>
  <si>
    <t>NoBs_STKT_Xma</t>
  </si>
  <si>
    <t>Snh_KrAkP_UY</t>
  </si>
  <si>
    <t>Snh_KrVkr_UY</t>
  </si>
  <si>
    <t>Snh_KrNh_UY</t>
  </si>
  <si>
    <t>Snh_KrT_UY</t>
  </si>
  <si>
    <t>Snh_KrX_UY</t>
  </si>
  <si>
    <t>Snh_KrVre_UY</t>
  </si>
  <si>
    <t>Snh_KrEt_UY</t>
  </si>
  <si>
    <t>Snh_KrAkU_UY</t>
  </si>
  <si>
    <t>Snh_EtIn_UY</t>
  </si>
  <si>
    <t>Snh_EtAfF_UY</t>
  </si>
  <si>
    <t>Res_Rind_RY</t>
  </si>
  <si>
    <t>Res_Rudg_RY</t>
  </si>
  <si>
    <t>Res_TotR_RY</t>
  </si>
  <si>
    <t>Res_UdAk_RY</t>
  </si>
  <si>
    <t>Res_GPi_RY</t>
  </si>
  <si>
    <t>Res_GPu_RY</t>
  </si>
  <si>
    <t>Res_RGTot_RY</t>
  </si>
  <si>
    <t>Res_Kreg_RY</t>
  </si>
  <si>
    <t>Res_Xdi_RY</t>
  </si>
  <si>
    <t>Res_UPa_RY</t>
  </si>
  <si>
    <t>Res_ImMa_RY</t>
  </si>
  <si>
    <t>Res_Xdu_RY</t>
  </si>
  <si>
    <t>Res_UGn_RY</t>
  </si>
  <si>
    <t>Res_RfS_RY</t>
  </si>
  <si>
    <t>Res_Skat_RY</t>
  </si>
  <si>
    <t>Res_RP_RY</t>
  </si>
  <si>
    <t>Bal_BO_Akac</t>
  </si>
  <si>
    <t>Bal_BO_Agb</t>
  </si>
  <si>
    <t>Bal_BO_Atkc</t>
  </si>
  <si>
    <t>Bal_BO_Autd</t>
  </si>
  <si>
    <t>Bal_BO_Auta</t>
  </si>
  <si>
    <t>Bal_BO_Aod</t>
  </si>
  <si>
    <t>Bal_BO_Aoa</t>
  </si>
  <si>
    <t>Bal_BO_Aak</t>
  </si>
  <si>
    <t>Bal_BO_Akav</t>
  </si>
  <si>
    <t>Bal_BO_Aktv</t>
  </si>
  <si>
    <t>Bal_BO_Aatp</t>
  </si>
  <si>
    <t>Bal_BO_Aia</t>
  </si>
  <si>
    <t>Bal_BO_AgbTot</t>
  </si>
  <si>
    <t>Bal_BO_Aie</t>
  </si>
  <si>
    <t>Bal_BO_Ade</t>
  </si>
  <si>
    <t>Bal_BO_Axma</t>
  </si>
  <si>
    <t>Bal_BO_Aas</t>
  </si>
  <si>
    <t>Bal_BO_Aus</t>
  </si>
  <si>
    <t>Bal_BO_Aamb</t>
  </si>
  <si>
    <t>Bal_BO_Axa</t>
  </si>
  <si>
    <t>Bal_BO_Apap</t>
  </si>
  <si>
    <t>Bal_BO_ATot</t>
  </si>
  <si>
    <t>Bal_BO_PGkc</t>
  </si>
  <si>
    <t>Bal_BO_PGiag</t>
  </si>
  <si>
    <t>Bal_BO_PGip</t>
  </si>
  <si>
    <t>Bal_BO_PGuod</t>
  </si>
  <si>
    <t>Bal_BO_PGuoa</t>
  </si>
  <si>
    <t>Bal_BO_PGxfd</t>
  </si>
  <si>
    <t>Bal_BO_PGas</t>
  </si>
  <si>
    <t>Bal_BO_PGmof</t>
  </si>
  <si>
    <t>Bal_BO_PGxap</t>
  </si>
  <si>
    <t>Bal_BO_PGpaf</t>
  </si>
  <si>
    <t>Bal_BO_PGTot</t>
  </si>
  <si>
    <t>Bal_BO_PHpf</t>
  </si>
  <si>
    <t>Bal_BO_PHus</t>
  </si>
  <si>
    <t>Bal_BO_PHrs</t>
  </si>
  <si>
    <t>Bal_BO_PHtg</t>
  </si>
  <si>
    <t>Bal_BO_PHxf</t>
  </si>
  <si>
    <t>Bal_BO_PHTot</t>
  </si>
  <si>
    <t>Bal_BO_Pek</t>
  </si>
  <si>
    <t>Bal_BO_PEaag</t>
  </si>
  <si>
    <t>Bal_BO_PEoe</t>
  </si>
  <si>
    <t>Bal_BO_PEav</t>
  </si>
  <si>
    <t>Bal_BO_PEo</t>
  </si>
  <si>
    <t>Bal_BO_PEavu</t>
  </si>
  <si>
    <t>Bal_BO_PEavs</t>
  </si>
  <si>
    <t>Bal_BO_PEavo</t>
  </si>
  <si>
    <t>Bal_BO_PExv</t>
  </si>
  <si>
    <t>Bal_BO_PExr</t>
  </si>
  <si>
    <t>Bal_BO_PElr</t>
  </si>
  <si>
    <t>Bal_BO_PEvr</t>
  </si>
  <si>
    <t>Bal_BO_PErs</t>
  </si>
  <si>
    <t>Bal_BO_PExs</t>
  </si>
  <si>
    <t>Bal_BO_PEou</t>
  </si>
  <si>
    <t>Bal_BO_PEekTot</t>
  </si>
  <si>
    <t>Bal_BO_PTot</t>
  </si>
  <si>
    <t>NoEf_Evf_EvFg</t>
  </si>
  <si>
    <t>NoEf_Evf_EvTR</t>
  </si>
  <si>
    <t>NoEf_Evf_EvTK</t>
  </si>
  <si>
    <t>NoEf_Evf_EvX</t>
  </si>
  <si>
    <t>NoEf_Evf_EvTot</t>
  </si>
  <si>
    <t>NoEf_Evf_XFAuk</t>
  </si>
  <si>
    <t>NoEf_Evf_XFAust</t>
  </si>
  <si>
    <t>NoEf_Evf_XFAX</t>
  </si>
  <si>
    <t>NoEf_Evf_XFATot</t>
  </si>
  <si>
    <t>NoEf_Evf_BEAan</t>
  </si>
  <si>
    <t>NoEf_Evf_BEAp</t>
  </si>
  <si>
    <t>NoEf_Evf_BEApr</t>
  </si>
  <si>
    <t>NoEf_Evf_BEAmt</t>
  </si>
  <si>
    <t>NoRe_RIkc_nry</t>
  </si>
  <si>
    <t>NoRe_RIut_nry</t>
  </si>
  <si>
    <t>NoRe_RIb_nry</t>
  </si>
  <si>
    <t>NoRe_RIo_nry</t>
  </si>
  <si>
    <t>NoRe_RITot_nry</t>
  </si>
  <si>
    <t>NoRe_Hvk_nry</t>
  </si>
  <si>
    <t>NoRe_Hrek_nry</t>
  </si>
  <si>
    <t>NoRe_Hak_nry</t>
  </si>
  <si>
    <t>NoRe_Hrk_nry</t>
  </si>
  <si>
    <t>NoRe_Hank_nry</t>
  </si>
  <si>
    <t>NoRe_Hxr_nry</t>
  </si>
  <si>
    <t>NoRe_HTot_nry</t>
  </si>
  <si>
    <t>NoRe_KTkc_nry</t>
  </si>
  <si>
    <t>NoRe_KTut_nry</t>
  </si>
  <si>
    <t>NoRe_RUkc_nry</t>
  </si>
  <si>
    <t>NoRe_RUig_nry</t>
  </si>
  <si>
    <t>NoRe_RUuo_nry</t>
  </si>
  <si>
    <t>NoRe_RUur_nry</t>
  </si>
  <si>
    <t>NoRe_RUek_nry</t>
  </si>
  <si>
    <t>NoRe_RUg_nry</t>
  </si>
  <si>
    <t>NoRe_RUx_nry</t>
  </si>
  <si>
    <t>NoRe_RUTot_nry</t>
  </si>
  <si>
    <t>NoRe_STkc_nry</t>
  </si>
  <si>
    <t>NoRe_STig_nry</t>
  </si>
  <si>
    <t>NoRe_GPvd_nry</t>
  </si>
  <si>
    <t>NoRe_GPb_nry</t>
  </si>
  <si>
    <t>NoRe_GPl_nry</t>
  </si>
  <si>
    <t>NoRe_GPg_nry</t>
  </si>
  <si>
    <t>NoRe_GPx_nry</t>
  </si>
  <si>
    <t>NoRe_GPTot_nry</t>
  </si>
  <si>
    <t>NoRe_KUr_nry</t>
  </si>
  <si>
    <t>NoRe_KUut_nry</t>
  </si>
  <si>
    <t>NoRe_KUo_nry</t>
  </si>
  <si>
    <t>NoRe_KUak_nry</t>
  </si>
  <si>
    <t>Res_Rat_RY</t>
  </si>
  <si>
    <t>Res_Raa_RY</t>
  </si>
  <si>
    <t>NoNt_NT_Ekes</t>
  </si>
  <si>
    <t>NoNt_NT_Anp</t>
  </si>
  <si>
    <t>NoNt_NT_Ynp</t>
  </si>
  <si>
    <t>NoNt_NT_Yuv</t>
  </si>
  <si>
    <t>NoNt_NT_Kg</t>
  </si>
  <si>
    <t>NoNt_NT_Ek</t>
  </si>
  <si>
    <t>NoNt_NT_Ugn</t>
  </si>
  <si>
    <t>NoNt_NT_Omk</t>
  </si>
  <si>
    <t>Realkreditinstitutter</t>
  </si>
  <si>
    <t>Realkredit Danmark A/S</t>
  </si>
  <si>
    <t>LR Realkredit A/S</t>
  </si>
  <si>
    <t>Nordea Kredit Realkreditaktieselskab</t>
  </si>
  <si>
    <t>NoNt_NT_UdP</t>
  </si>
  <si>
    <t>NoNt_NT_Tnr</t>
  </si>
  <si>
    <t>NoNt_NT_Sse</t>
  </si>
  <si>
    <t>NoNt_NT_Sp</t>
  </si>
  <si>
    <t>NoNt_NT_Rri</t>
  </si>
  <si>
    <t>NoNt_NT_RiTot</t>
  </si>
  <si>
    <t>NoNt_NT_Oli</t>
  </si>
  <si>
    <t>NoNt_NT_Mkap</t>
  </si>
  <si>
    <t>NoNt_NT_Lik</t>
  </si>
  <si>
    <t>NoNt_NT_Kp</t>
  </si>
  <si>
    <t>NoNt_NT_Kk</t>
  </si>
  <si>
    <t>NoNt_NT_Iomk</t>
  </si>
  <si>
    <t>NoNt_NT_Ind</t>
  </si>
  <si>
    <t>NoNt_NT_GEk</t>
  </si>
  <si>
    <t>NoNt_NT_Ekfs</t>
  </si>
  <si>
    <t>DLR Kredit A/S</t>
  </si>
  <si>
    <t>Nykredit Realkredit A/S</t>
  </si>
  <si>
    <t>TOTALKREDIT A/S</t>
  </si>
  <si>
    <t>NoRu_ejdS_UN</t>
  </si>
  <si>
    <t>NoRu_ejdL_ET</t>
  </si>
  <si>
    <t>NoRu_RF3_UN</t>
  </si>
  <si>
    <t>NoRu_RFtO3_Ned</t>
  </si>
  <si>
    <t>NoRu_ejdA_ET</t>
  </si>
  <si>
    <t>NoRu_RLI_UN</t>
  </si>
  <si>
    <t>NoRu_RLR_Ned</t>
  </si>
  <si>
    <t>NoRu_RFt1_ET</t>
  </si>
  <si>
    <t>NoRu_ejdE_ET</t>
  </si>
  <si>
    <t>NoRu_ejdO_ET</t>
  </si>
  <si>
    <t>NoRu_RLF_UN</t>
  </si>
  <si>
    <t>NoRu_RF1_ET</t>
  </si>
  <si>
    <t>NoRu_RFO3_Ned</t>
  </si>
  <si>
    <t>NoRu_RFt3_UN</t>
  </si>
  <si>
    <t>NoRu_ejdE_UN</t>
  </si>
  <si>
    <t>NoRu_ejdF_Ned</t>
  </si>
  <si>
    <t>NoRu_ejdF_ET</t>
  </si>
  <si>
    <t>NoRu_ejdS_Ned</t>
  </si>
  <si>
    <t>NoRu_ejdA_Ned</t>
  </si>
  <si>
    <t>NoRu_ejdK_Ned</t>
  </si>
  <si>
    <t>NoRu_ejdL_Ned</t>
  </si>
  <si>
    <t>NoRu_RLF_ET</t>
  </si>
  <si>
    <t>NoRu_RF1_UN</t>
  </si>
  <si>
    <t>NoRu_RF2_Ned</t>
  </si>
  <si>
    <t>NoRu_RF3_ET</t>
  </si>
  <si>
    <t>NoRu_RFt1_UN</t>
  </si>
  <si>
    <t>NoRu_RFt2_Ned</t>
  </si>
  <si>
    <t>NoRu_RFt3_ET</t>
  </si>
  <si>
    <t>NoRu_PMr_UN</t>
  </si>
  <si>
    <t>NoRu_PMr_ET</t>
  </si>
  <si>
    <t>NoRu_PMrGm_UN</t>
  </si>
  <si>
    <t>NoRu_ejdS_ET</t>
  </si>
  <si>
    <t>NoRu_ejdA_UN</t>
  </si>
  <si>
    <t>NoRu_ejdU_UN</t>
  </si>
  <si>
    <t>NoRu_ejdU_ET</t>
  </si>
  <si>
    <t>NoRu_ejdK_ET</t>
  </si>
  <si>
    <t>NoRu_ejdL_UN</t>
  </si>
  <si>
    <t>NoRu_ejdO_UN</t>
  </si>
  <si>
    <t>NoRu_ejdO_Ned</t>
  </si>
  <si>
    <t>NoRu_ejdTot_Ned</t>
  </si>
  <si>
    <t>NoRu_affL_UN</t>
  </si>
  <si>
    <t>NoRu_affL_ET</t>
  </si>
  <si>
    <t>NoRu_RLI_Ned</t>
  </si>
  <si>
    <t>NoRu_RLI_ET</t>
  </si>
  <si>
    <t>NoRu_PMrG_Ned</t>
  </si>
  <si>
    <t>NoRu_PMrGu_UN</t>
  </si>
  <si>
    <t>NoRu_PMrGu_ET</t>
  </si>
  <si>
    <t>NoRu_PMrX_UN</t>
  </si>
  <si>
    <t>NoRu_PMrX_Ned</t>
  </si>
  <si>
    <t>NoRu_PMrTot_UN</t>
  </si>
  <si>
    <t>NoRu_PMrTot_Ned</t>
  </si>
  <si>
    <t>NoRu_PMrTot_ET</t>
  </si>
  <si>
    <t>NoRu_ejdE_Ned</t>
  </si>
  <si>
    <t>NoRu_ejdF_UN</t>
  </si>
  <si>
    <t>NoRu_ejdU_Ned</t>
  </si>
  <si>
    <t>NoRu_ejdI_UN</t>
  </si>
  <si>
    <t>NoRu_ejdI_Ned</t>
  </si>
  <si>
    <t>NoRu_ejdI_ET</t>
  </si>
  <si>
    <t>NoRu_ejdK_UN</t>
  </si>
  <si>
    <t>NoRu_ejdTot_UN</t>
  </si>
  <si>
    <t>NoRu_ejdTot_ET</t>
  </si>
  <si>
    <t>NoRu_affL_Ned</t>
  </si>
  <si>
    <t>NoRu_RLF_Ned</t>
  </si>
  <si>
    <t>NoRu_RLR_UN</t>
  </si>
  <si>
    <t>NoRu_RLR_ET</t>
  </si>
  <si>
    <t>NoRu_RF1_Ned</t>
  </si>
  <si>
    <t>NoRu_RF2_UN</t>
  </si>
  <si>
    <t>NoRu_RF2_ET</t>
  </si>
  <si>
    <t>NoRu_RF3_Ned</t>
  </si>
  <si>
    <t>NoRu_RFO3_UN</t>
  </si>
  <si>
    <t>NoRu_RFO3_ET</t>
  </si>
  <si>
    <t>NoRu_RFt1_Ned</t>
  </si>
  <si>
    <t>NoRu_RFt2_UN</t>
  </si>
  <si>
    <t>NoRu_RFt2_ET</t>
  </si>
  <si>
    <t>NoRu_RFt3_Ned</t>
  </si>
  <si>
    <t>NoRu_RFtO3_UN</t>
  </si>
  <si>
    <t>NoRu_RFtO3_ET</t>
  </si>
  <si>
    <t>NoRu_PMr_Ned</t>
  </si>
  <si>
    <t>NoRu_PMrG_UN</t>
  </si>
  <si>
    <t>NoRu_PMrG_ET</t>
  </si>
  <si>
    <t>NoRu_PMrGu_Ned</t>
  </si>
  <si>
    <t>NoRu_PMrX_ET</t>
  </si>
  <si>
    <t>Ssb_Ned_Ind</t>
  </si>
  <si>
    <t>NoNt_NT_Vki1</t>
  </si>
  <si>
    <t>Ssb_KrU_Ind</t>
  </si>
  <si>
    <t>Ssb_BeX_Ant</t>
  </si>
  <si>
    <t>Ssb_BeTot_Ant</t>
  </si>
  <si>
    <t>Ssb_KrP_Ind</t>
  </si>
  <si>
    <t>Ssb_KrP_Udl</t>
  </si>
  <si>
    <t>Ssb_KrU_Udl</t>
  </si>
  <si>
    <t>Ssb_BeK_Ant</t>
  </si>
  <si>
    <t>NoNt_NT_Uek</t>
  </si>
  <si>
    <t>NoNt_NT_Vpo</t>
  </si>
  <si>
    <t>NoBm_ATot_TV</t>
  </si>
  <si>
    <t>NoBk_EfTgh_XV</t>
  </si>
  <si>
    <t>NoBk_ONU_TV</t>
  </si>
  <si>
    <t>NoBm_Aoa_TV</t>
  </si>
  <si>
    <t>NoBm_Puo_TV</t>
  </si>
  <si>
    <t>NoBm_Aod_AV</t>
  </si>
  <si>
    <t>NoBk_hKred_TV</t>
  </si>
  <si>
    <t>NoBk_hKred_AV</t>
  </si>
  <si>
    <t>NoBm_ATot_AV</t>
  </si>
  <si>
    <t>NoBk_EfTgh_TV</t>
  </si>
  <si>
    <t>NoBk_BBU_AV</t>
  </si>
  <si>
    <t>NoBm_Pig_AV</t>
  </si>
  <si>
    <t>NoBk_hKre_TV</t>
  </si>
  <si>
    <t>NoBm_Puo_AV</t>
  </si>
  <si>
    <t>NoBk_ONU_AV</t>
  </si>
  <si>
    <t>NoBm_PTot_TV</t>
  </si>
  <si>
    <t>NoBm_Atkc_TV</t>
  </si>
  <si>
    <t>NoBk_ONton_AV</t>
  </si>
  <si>
    <t>NoBm_Aod_TV</t>
  </si>
  <si>
    <t>NoBk_BVP_AV</t>
  </si>
  <si>
    <t>NoBk_BBU_TV</t>
  </si>
  <si>
    <t>NoBm_Aoa_AV</t>
  </si>
  <si>
    <t>NoBm_Pgkc_TV</t>
  </si>
  <si>
    <t>NoBm_Pgkc_AV</t>
  </si>
  <si>
    <t>NoBm_Pig_TV</t>
  </si>
  <si>
    <t>NoBk_EfTgh_AV</t>
  </si>
  <si>
    <t>NoBm_PTot_AV</t>
  </si>
  <si>
    <t>NoBm_Atkc_AV</t>
  </si>
  <si>
    <t>NoBk_hKre_AV</t>
  </si>
  <si>
    <t>NoBm_Autd_TV</t>
  </si>
  <si>
    <t>NoBm_Autd_AV</t>
  </si>
  <si>
    <t>NoBk_BVP_TV</t>
  </si>
  <si>
    <t>NoBm_Auta_TV</t>
  </si>
  <si>
    <t>NoBm_Auta_AV</t>
  </si>
  <si>
    <t>NoBk_SAU_AV</t>
  </si>
  <si>
    <t>NoBk_ONr_TV</t>
  </si>
  <si>
    <t>NoBk_SAPt_TV</t>
  </si>
  <si>
    <t>NoBk_ONP_AV</t>
  </si>
  <si>
    <t>NoBk_ONak_TV</t>
  </si>
  <si>
    <t>NoBr_UOe_RO</t>
  </si>
  <si>
    <t>NoBk_SAP_AV</t>
  </si>
  <si>
    <t>NoBk_SAPv_TV</t>
  </si>
  <si>
    <t>NoBk_SAPv_AV</t>
  </si>
  <si>
    <t>NoBk_SAPt_AV</t>
  </si>
  <si>
    <t>NoBk_SAPa_AV</t>
  </si>
  <si>
    <t>NoBk_ONP_TV</t>
  </si>
  <si>
    <t>NoBk_ONUd_TV</t>
  </si>
  <si>
    <t>NoBk_ONUd_AV</t>
  </si>
  <si>
    <t>NoBr_UOn_RO</t>
  </si>
  <si>
    <t>NoBr_UOn_XV</t>
  </si>
  <si>
    <t>NoBr_UOd_RO</t>
  </si>
  <si>
    <t>NoBr_UOTot_RO</t>
  </si>
  <si>
    <t>NoBr_UOp_RO</t>
  </si>
  <si>
    <t>NoBr_UOu_RO</t>
  </si>
  <si>
    <t>NoBk_SAP_TV</t>
  </si>
  <si>
    <t>NoBk_SAU_TV</t>
  </si>
  <si>
    <t>NoBk_ONVr_TV</t>
  </si>
  <si>
    <t>NoBk_ONVr_AV</t>
  </si>
  <si>
    <t>NoBk_ONr_AV</t>
  </si>
  <si>
    <t>Ssb_Ny_Udl</t>
  </si>
  <si>
    <t>NoNt_NT_Uni</t>
  </si>
  <si>
    <t>NoNt_NT_BIva</t>
  </si>
  <si>
    <t>NoNt_NT_BBra</t>
  </si>
  <si>
    <t>NoNt_NT_Vri</t>
  </si>
  <si>
    <t>NoNt_NT_Ak</t>
  </si>
  <si>
    <t>NoNt_NT_BkU</t>
  </si>
  <si>
    <t>Ssb_Ny_Ind</t>
  </si>
  <si>
    <t>Ssb_Ned_Udl</t>
  </si>
  <si>
    <t>NoNt_NT_BYra</t>
  </si>
  <si>
    <t>NoNt_NT_BUa</t>
  </si>
  <si>
    <t>NoNt_NT_BBia</t>
  </si>
  <si>
    <t>NoBk_KiM_TV</t>
  </si>
  <si>
    <t>NoBk_ONyon_AV</t>
  </si>
  <si>
    <t>NoBk_ONton_TV</t>
  </si>
  <si>
    <t>NoBk_ONfa_AV</t>
  </si>
  <si>
    <t>NoBk_SAPa_TV</t>
  </si>
  <si>
    <t>NoBk_ONak_AV</t>
  </si>
  <si>
    <t>NoNt_NT_Kmi</t>
  </si>
  <si>
    <t>NoNt_NT_AAa</t>
  </si>
  <si>
    <t>NoNt_NT_AFa</t>
  </si>
  <si>
    <t>NoNt_NT_FuA</t>
  </si>
  <si>
    <t>NoRu_PMrGm_Ned</t>
  </si>
  <si>
    <t>NoRu_PMrGm_ET</t>
  </si>
  <si>
    <t>NoRu_ejdX_Ned</t>
  </si>
  <si>
    <t>NoRu_ejdX_UN</t>
  </si>
  <si>
    <t>NoRu_ejdX_ET</t>
  </si>
  <si>
    <t>NoBr_UOe_XV</t>
  </si>
  <si>
    <t>NoBr_UOTot_XV</t>
  </si>
  <si>
    <t>NoBr_UOp_XV</t>
  </si>
  <si>
    <t>NoBr_UOu_XV</t>
  </si>
  <si>
    <t>NoNt_NT_Gak</t>
  </si>
  <si>
    <t>Tabel 2.1</t>
  </si>
  <si>
    <t>Tabel 2.2</t>
  </si>
  <si>
    <t>Tabel 2.3</t>
  </si>
  <si>
    <t>Tabel 2.10</t>
  </si>
  <si>
    <t>Tabel 2.12</t>
  </si>
  <si>
    <t>Tabel 1.1</t>
  </si>
  <si>
    <t>Tabel 1.2</t>
  </si>
  <si>
    <t>Tabel 2.5</t>
  </si>
  <si>
    <t>Tabel 2.6</t>
  </si>
  <si>
    <t>Tabel 2.7</t>
  </si>
  <si>
    <t>Tabel 2.11</t>
  </si>
  <si>
    <t>Udlån 1.000 kr</t>
  </si>
  <si>
    <t>Tabel 2.4</t>
  </si>
  <si>
    <t>Res</t>
  </si>
  <si>
    <t>Bal</t>
  </si>
  <si>
    <t>NoEf</t>
  </si>
  <si>
    <t>NoRe</t>
  </si>
  <si>
    <t>NoBk</t>
  </si>
  <si>
    <t>NoBm</t>
  </si>
  <si>
    <t>NoRu</t>
  </si>
  <si>
    <t>Tabel 2.8</t>
  </si>
  <si>
    <t>Tabel 2.9</t>
  </si>
  <si>
    <t>Tabel 2.14</t>
  </si>
  <si>
    <t>Tabel 2.13</t>
  </si>
  <si>
    <t>Tabel 3.1</t>
  </si>
  <si>
    <t>Tabel 3.2</t>
  </si>
  <si>
    <t>Tabel 3.3</t>
  </si>
  <si>
    <t>Bilag 4.1</t>
  </si>
  <si>
    <t>Tabel 1.1 Resultatoplysninger for realkreditinstitutter</t>
  </si>
  <si>
    <t xml:space="preserve"> Tabel 1.2 Balanceoplysninger</t>
  </si>
  <si>
    <t>Kapitel 1 - Resultatopgørelse og balance</t>
  </si>
  <si>
    <t>Tabel 2.1 Kapitalbevægelser</t>
  </si>
  <si>
    <t>Oplysninger om bevægelser i egenkapital</t>
  </si>
  <si>
    <t>Kapitalbevægelser</t>
  </si>
  <si>
    <t>Tabel 2.2 - Solvensopgørelse</t>
  </si>
  <si>
    <t>Tabel 2.3 - Garantier mv.</t>
  </si>
  <si>
    <t>Garantier mv.</t>
  </si>
  <si>
    <t>Realkreditudlån fordelt på ejendomskategorier og lånetype</t>
  </si>
  <si>
    <t>Tabel 2.4 - Realkreditudlån fordelt på ejendomskategorier og lånetype</t>
  </si>
  <si>
    <t>Tabel 2.5 - Resultatoplysninger</t>
  </si>
  <si>
    <t xml:space="preserve">Solvensopgørelse </t>
  </si>
  <si>
    <t>Balanceoplysninger - immaterielle aktiver</t>
  </si>
  <si>
    <t>Balanceoplysninger - grunde og bygninger</t>
  </si>
  <si>
    <t>Noba</t>
  </si>
  <si>
    <t>Tabel 2.9 - Balanceoplysninger - Grunde og bygninger</t>
  </si>
  <si>
    <t>Tabel 2.6 - Balanceoplysninger</t>
  </si>
  <si>
    <t>Tabel 2.7 - Kapitalandele i tilknyttede og associerede virksomheder</t>
  </si>
  <si>
    <t>Nobt</t>
  </si>
  <si>
    <t>Tabel 2.10 - Realkreditobligationer og andre værdipapirer udstedt mod pant i fast ejendom</t>
  </si>
  <si>
    <t>Realkreditobligationer og andre værdipapirer udstedt mod pant i fast ejendom</t>
  </si>
  <si>
    <t>Tabel 2.11 - Gæld og andre passiver</t>
  </si>
  <si>
    <t>Gæld og andre passiver</t>
  </si>
  <si>
    <t>Ægte salgs- og tilbagekøbsforretninger smat ægte købs- og tilbagesalgsforretninger</t>
  </si>
  <si>
    <t>Tabel 2.12 - Ægte salgs- og tilbagekøbsforretninger samt ægte købs- og tilbagesalgsforretninger</t>
  </si>
  <si>
    <t>Mellemværende med tilknyttede og associerede virksomheder mv.</t>
  </si>
  <si>
    <t>Tabel 2.13 - Mellemværende med tilknyttede og associerede virksomheder mv.</t>
  </si>
  <si>
    <t xml:space="preserve">Nedskrivninger/hensættelser </t>
  </si>
  <si>
    <t>Tabel 2.14 - Nedskrivninger/hensættelser</t>
  </si>
  <si>
    <t>Tabel 2.15</t>
  </si>
  <si>
    <t>Tabel 2.15 Struktur og beskæftigelse</t>
  </si>
  <si>
    <t>ssb</t>
  </si>
  <si>
    <t>Register</t>
  </si>
  <si>
    <t>bal</t>
  </si>
  <si>
    <t>Tilbage til indholdsfortegnelse</t>
  </si>
  <si>
    <t>Reg.nr.</t>
  </si>
  <si>
    <t>D</t>
  </si>
  <si>
    <t>L</t>
  </si>
  <si>
    <t>N</t>
  </si>
  <si>
    <t>R</t>
  </si>
  <si>
    <t>T</t>
  </si>
  <si>
    <t>Totalkredit A/S</t>
  </si>
  <si>
    <t>Tabel 3.1 Resultatoplysninger</t>
  </si>
  <si>
    <t>Tabel 3.2 - Balanceoplysninger</t>
  </si>
  <si>
    <t xml:space="preserve"> </t>
  </si>
  <si>
    <t>_TYPE_</t>
  </si>
  <si>
    <t>_FREQ_</t>
  </si>
  <si>
    <t>SEKTOR</t>
  </si>
  <si>
    <t>cellenavn</t>
  </si>
  <si>
    <t>cellefelt</t>
  </si>
  <si>
    <t>un</t>
  </si>
  <si>
    <t>ned</t>
  </si>
  <si>
    <t>kolonnenavne</t>
  </si>
  <si>
    <t>Tv</t>
  </si>
  <si>
    <t>GO</t>
  </si>
  <si>
    <t>kolonne navne</t>
  </si>
  <si>
    <t>Regnr</t>
  </si>
  <si>
    <t>Vælg selskab</t>
  </si>
  <si>
    <t>BeEk_BEk_OUOU</t>
  </si>
  <si>
    <t>BeEk_BEk_Fx</t>
  </si>
  <si>
    <t>BeEk_BEk_OUUU</t>
  </si>
  <si>
    <t>BeEk_BEk_BehKa</t>
  </si>
  <si>
    <t>BeEk_BEk_TotEK</t>
  </si>
  <si>
    <t>BeEk_BEk_OUX</t>
  </si>
  <si>
    <t>BeEk_BEk_FUd</t>
  </si>
  <si>
    <t>BeEk_BEk_OUaEK</t>
  </si>
  <si>
    <t>BeEk_BEk_OUP</t>
  </si>
  <si>
    <t>BeEk_BEk_OUF</t>
  </si>
  <si>
    <t>BeEk_BEk_ARDB</t>
  </si>
  <si>
    <t>BeEk_BEk_ARF</t>
  </si>
  <si>
    <t>BeEk_BEk_OUT</t>
  </si>
  <si>
    <t>BeEk_BEk_AREK</t>
  </si>
  <si>
    <t>BeEk_BEk_ART</t>
  </si>
  <si>
    <t>BeEk_BEk_OUrv</t>
  </si>
  <si>
    <t>BeEk_BEk_OUY</t>
  </si>
  <si>
    <t>BeEk_BEk_ARKK</t>
  </si>
  <si>
    <t>BeEk_BEk_ARX</t>
  </si>
  <si>
    <t>BeEk_BEk_OUEK</t>
  </si>
  <si>
    <t>BeEk_BEk_ARP</t>
  </si>
  <si>
    <t>BeEk_BEk_ARU</t>
  </si>
  <si>
    <t>BeEk_BEk_ARrv</t>
  </si>
  <si>
    <t>BeEk_BEk_OEF</t>
  </si>
  <si>
    <t>BeEk_BEk_AVP</t>
  </si>
  <si>
    <t>BeEk_BEk_aagU</t>
  </si>
  <si>
    <t>BeEk_BEk_OEU</t>
  </si>
  <si>
    <t>BeEk_BEk_OEE</t>
  </si>
  <si>
    <t>BeEk_BEk_AVrg</t>
  </si>
  <si>
    <t>BeEk_BEk_AVT</t>
  </si>
  <si>
    <t>BeEk_BEk_OErv</t>
  </si>
  <si>
    <t>BeEk_BEk_OEX</t>
  </si>
  <si>
    <t>BeEk_BEk_OEP</t>
  </si>
  <si>
    <t>BeEk_BEk_AVU</t>
  </si>
  <si>
    <t>BeEk_BEk_AVF</t>
  </si>
  <si>
    <t>BeEk_BEk_OEOs</t>
  </si>
  <si>
    <t>BeEk_BEk_AVE</t>
  </si>
  <si>
    <t>BeEk_BEk_AVrr</t>
  </si>
  <si>
    <t>BeEk_BEk_AVTb</t>
  </si>
  <si>
    <t>BeEk_BEk_AVX</t>
  </si>
  <si>
    <t>BeEk_BEk_TotIO</t>
  </si>
  <si>
    <t>BeEk_BEk_UdFu</t>
  </si>
  <si>
    <t>BeEk_BEk_aagP</t>
  </si>
  <si>
    <t>BeEk_BEk_NyK</t>
  </si>
  <si>
    <t>BeEk_BEk_UdFo</t>
  </si>
  <si>
    <t>BeEk_BEk_UdNed</t>
  </si>
  <si>
    <t>Virksomhedstype</t>
  </si>
  <si>
    <t xml:space="preserve">Tabel 3.3 - Garantier mv. </t>
  </si>
  <si>
    <t>Kapitel 2 - Noter og specifikationer </t>
  </si>
  <si>
    <t>Kapitel 3 - Årsregnskaber - Enkeltregnskaber </t>
  </si>
  <si>
    <t>Kapitel 4 - Register over årsregnskaber </t>
  </si>
  <si>
    <t>l</t>
  </si>
  <si>
    <t>9.1</t>
  </si>
  <si>
    <t>Forskellige kreditorer</t>
  </si>
  <si>
    <t>Fkr</t>
  </si>
  <si>
    <t>9.2</t>
  </si>
  <si>
    <t>Ikke hævet udbytte/rente af garantikapital fra tidligere år</t>
  </si>
  <si>
    <t>EjUR</t>
  </si>
  <si>
    <t>9.3</t>
  </si>
  <si>
    <t>Tantieme til repræsentantskab, bestyrelse og direktion</t>
  </si>
  <si>
    <t>Trbd</t>
  </si>
  <si>
    <t>9.4</t>
  </si>
  <si>
    <t>Tantieme til andre ansatte i instituttet</t>
  </si>
  <si>
    <t>Tx</t>
  </si>
  <si>
    <t>9.5</t>
  </si>
  <si>
    <t>Negativ markedsværdi af afledte finansielle instrumenter mv.</t>
  </si>
  <si>
    <t>Nmv</t>
  </si>
  <si>
    <t>9.6</t>
  </si>
  <si>
    <t>Leasingforpligtelser</t>
  </si>
  <si>
    <t>Lfp</t>
  </si>
  <si>
    <t>9.7</t>
  </si>
  <si>
    <t>Skyldige renter og provision</t>
  </si>
  <si>
    <t>Srp</t>
  </si>
  <si>
    <t>9.8</t>
  </si>
  <si>
    <t>Øvrige passiver</t>
  </si>
  <si>
    <t>Pas</t>
  </si>
  <si>
    <t>Andre passiver i alt</t>
  </si>
  <si>
    <t>XPTot</t>
  </si>
  <si>
    <t>Lån mv.
(året)
1.000 kr.</t>
  </si>
  <si>
    <t>Sikkerheds-
stillelser
(året)
1.000 kr.</t>
  </si>
  <si>
    <t>SY</t>
  </si>
  <si>
    <t>Repræsentantskab</t>
  </si>
  <si>
    <t>Revisionshonorar</t>
  </si>
  <si>
    <t>Samlet honorar til de generalforsamlingsvalgte revisionsvirksomheder, 
der udfører den lovpligtige revision</t>
  </si>
  <si>
    <t>Rev</t>
  </si>
  <si>
    <t>Heraf andre ydelser end revision</t>
  </si>
  <si>
    <t>Bilag 4.1 - register over årsregnskab</t>
  </si>
  <si>
    <t>Tabel 2.8- Balance oplysninger Immaterielle aktiver</t>
  </si>
  <si>
    <t>Direktion, bestyrelse og repræsentantskab.
Størrelsen af lån, kaution eller garantier samt tilhørende sikkerhedsstillelser stiftet for nedennævnte ledelsesmedlemmer</t>
  </si>
  <si>
    <t>Di</t>
  </si>
  <si>
    <t>Be</t>
  </si>
  <si>
    <t>Re</t>
  </si>
  <si>
    <t>ReTot</t>
  </si>
  <si>
    <t>ReX</t>
  </si>
  <si>
    <t>Nord</t>
  </si>
  <si>
    <t>ly</t>
  </si>
  <si>
    <t>NoRd_ReX_Rev</t>
  </si>
  <si>
    <t>NoRd_ReTot_Rev</t>
  </si>
  <si>
    <t>NoRd_Re_LY</t>
  </si>
  <si>
    <t>NoRd_Di_LY</t>
  </si>
  <si>
    <t>NoRd_Be_LY</t>
  </si>
  <si>
    <t>NoRd_Be_SY</t>
  </si>
  <si>
    <t>NoRd_Di_SY</t>
  </si>
  <si>
    <t xml:space="preserve">1.000 kr </t>
  </si>
  <si>
    <t>NoBg_GKC_ObRTot</t>
  </si>
  <si>
    <t>NoBg_GKC_ObRu3</t>
  </si>
  <si>
    <t>NoBg_GKC_ObRu6</t>
  </si>
  <si>
    <t>NoBg_GKC_ObRu12</t>
  </si>
  <si>
    <t>NoBg_GKC_ObRo12</t>
  </si>
  <si>
    <t>Nedskrivninger/hensættelser på udlån og garantidebitorer</t>
  </si>
  <si>
    <t>Endeligt tabt (afskrevet) ikke tidligere nedskrevet/hensat</t>
  </si>
  <si>
    <t>NedAkP</t>
  </si>
  <si>
    <t>NedVkr</t>
  </si>
  <si>
    <t>NedNh</t>
  </si>
  <si>
    <t>NedT</t>
  </si>
  <si>
    <t>NedX</t>
  </si>
  <si>
    <t>NedVre</t>
  </si>
  <si>
    <t>NedEt</t>
  </si>
  <si>
    <t>NedAkU</t>
  </si>
  <si>
    <t>Res_TiPR_RY</t>
  </si>
  <si>
    <t>Res_TiX_RY</t>
  </si>
  <si>
    <t>Res_TiTot_RY</t>
  </si>
  <si>
    <t>BeEk_BEk_FRH</t>
  </si>
  <si>
    <t>Snh_NedAkP_UY</t>
  </si>
  <si>
    <t>Snh_NedVkr_UY</t>
  </si>
  <si>
    <t>Snh_NedNh_UY</t>
  </si>
  <si>
    <t>Snh_NedT_UY</t>
  </si>
  <si>
    <t>Snh_NedX_UY</t>
  </si>
  <si>
    <t>Snh_NedVre_UY</t>
  </si>
  <si>
    <t>Snh_NedEt_UY</t>
  </si>
  <si>
    <t>Snh_NedAkU_UY</t>
  </si>
  <si>
    <t>NoRe_GPMfd_nry</t>
  </si>
  <si>
    <t>BeEk_BEk_FRG</t>
  </si>
  <si>
    <t>NoRu_ejdE_UN1</t>
  </si>
  <si>
    <t>NoRu_ejdE_UN2</t>
  </si>
  <si>
    <t>NoRu_ejdE_UN2S</t>
  </si>
  <si>
    <t>NoRu_ejdE_UN3</t>
  </si>
  <si>
    <t>NoRu_ejdE_Ned1</t>
  </si>
  <si>
    <t>NoRu_ejdE_Ned2</t>
  </si>
  <si>
    <t>NoRu_ejdE_Ned2S</t>
  </si>
  <si>
    <t>NoRu_ejdE_Ned3</t>
  </si>
  <si>
    <t>NoRu_ejdE_ET3</t>
  </si>
  <si>
    <t>NoRu_ejdF_UN1</t>
  </si>
  <si>
    <t>NoRu_ejdF_UN2</t>
  </si>
  <si>
    <t>NoRu_ejdF_UN2S</t>
  </si>
  <si>
    <t>NoRu_ejdF_UN3</t>
  </si>
  <si>
    <t>NoRu_ejdF_Ned1</t>
  </si>
  <si>
    <t>NoRu_ejdF_Ned2</t>
  </si>
  <si>
    <t>NoRu_ejdF_Ned2S</t>
  </si>
  <si>
    <t>NoRu_ejdF_Ned3</t>
  </si>
  <si>
    <t>NoRu_ejdS_UN1</t>
  </si>
  <si>
    <t>NoRu_ejdS_UN2</t>
  </si>
  <si>
    <t>NoRu_ejdS_UN2S</t>
  </si>
  <si>
    <t>NoRu_ejdS_UN3</t>
  </si>
  <si>
    <t>NoRu_ejdS_Ned1</t>
  </si>
  <si>
    <t>NoRu_ejdS_Ned2</t>
  </si>
  <si>
    <t>NoRu_ejdS_Ned2S</t>
  </si>
  <si>
    <t>NoRu_ejdS_Ned3</t>
  </si>
  <si>
    <t>NoRu_ejdA_UN1</t>
  </si>
  <si>
    <t>NoRu_ejdA_UN2</t>
  </si>
  <si>
    <t>NoRu_ejdA_UN2S</t>
  </si>
  <si>
    <t>NoRu_ejdA_UN3</t>
  </si>
  <si>
    <t>NoRu_ejdA_Ned1</t>
  </si>
  <si>
    <t>NoRu_ejdA_Ned2</t>
  </si>
  <si>
    <t>NoRu_ejdA_Ned2S</t>
  </si>
  <si>
    <t>NoRu_ejdA_Ned3</t>
  </si>
  <si>
    <t>NoRu_ejdU_UN1</t>
  </si>
  <si>
    <t>NoRu_ejdU_UN2</t>
  </si>
  <si>
    <t>NoRu_ejdU_UN2S</t>
  </si>
  <si>
    <t>NoRu_ejdU_UN3</t>
  </si>
  <si>
    <t>NoRu_ejdU_Ned1</t>
  </si>
  <si>
    <t>NoRu_ejdU_Ned2</t>
  </si>
  <si>
    <t>NoRu_ejdU_Ned2S</t>
  </si>
  <si>
    <t>NoRu_ejdU_Ned3</t>
  </si>
  <si>
    <t>NoRu_ejdU_ET3</t>
  </si>
  <si>
    <t>NoRu_ejdI_UN1</t>
  </si>
  <si>
    <t>NoRu_ejdI_UN2</t>
  </si>
  <si>
    <t>NoRu_ejdI_UN2S</t>
  </si>
  <si>
    <t>NoRu_ejdI_UN3</t>
  </si>
  <si>
    <t>NoRu_ejdI_Ned1</t>
  </si>
  <si>
    <t>NoRu_ejdI_Ned2</t>
  </si>
  <si>
    <t>NoRu_ejdI_Ned2S</t>
  </si>
  <si>
    <t>NoRu_ejdI_Ned3</t>
  </si>
  <si>
    <t>NoRu_ejdK_UN1</t>
  </si>
  <si>
    <t>NoRu_ejdK_UN2</t>
  </si>
  <si>
    <t>NoRu_ejdK_UN2S</t>
  </si>
  <si>
    <t>NoRu_ejdK_UN3</t>
  </si>
  <si>
    <t>NoRu_ejdK_Ned1</t>
  </si>
  <si>
    <t>NoRu_ejdK_Ned2</t>
  </si>
  <si>
    <t>NoRu_ejdK_Ned2S</t>
  </si>
  <si>
    <t>NoRu_ejdK_Ned3</t>
  </si>
  <si>
    <t>NoRu_ejdK_ET3</t>
  </si>
  <si>
    <t>NoRu_ejdL_UN1</t>
  </si>
  <si>
    <t>NoRu_ejdL_UN2</t>
  </si>
  <si>
    <t>NoRu_ejdL_UN2S</t>
  </si>
  <si>
    <t>NoRu_ejdL_UN3</t>
  </si>
  <si>
    <t>NoRu_ejdL_Ned1</t>
  </si>
  <si>
    <t>NoRu_ejdL_Ned2</t>
  </si>
  <si>
    <t>NoRu_ejdL_Ned2S</t>
  </si>
  <si>
    <t>NoRu_ejdL_Ned3</t>
  </si>
  <si>
    <t>NoRu_ejdL_ET3</t>
  </si>
  <si>
    <t>NoRu_ejdO_UN1</t>
  </si>
  <si>
    <t>NoRu_ejdO_UN2</t>
  </si>
  <si>
    <t>NoRu_ejdO_UN2S</t>
  </si>
  <si>
    <t>NoRu_ejdO_UN3</t>
  </si>
  <si>
    <t>NoRu_ejdO_Ned1</t>
  </si>
  <si>
    <t>NoRu_ejdO_Ned2</t>
  </si>
  <si>
    <t>NoRu_ejdO_Ned2S</t>
  </si>
  <si>
    <t>NoRu_ejdO_Ned3</t>
  </si>
  <si>
    <t>NoRu_ejdX_UN1</t>
  </si>
  <si>
    <t>NoRu_ejdX_UN2</t>
  </si>
  <si>
    <t>NoRu_ejdX_UN2S</t>
  </si>
  <si>
    <t>NoRu_ejdX_UN3</t>
  </si>
  <si>
    <t>NoRu_ejdX_Ned1</t>
  </si>
  <si>
    <t>NoRu_ejdX_Ned2</t>
  </si>
  <si>
    <t>NoRu_ejdX_Ned2S</t>
  </si>
  <si>
    <t>NoRu_ejdX_Ned3</t>
  </si>
  <si>
    <t>NoRu_ejdX_ET3</t>
  </si>
  <si>
    <t>NoRu_ejdTot_UN1</t>
  </si>
  <si>
    <t>NoRu_ejdTot_UN2</t>
  </si>
  <si>
    <t>NoRu_ejdTot_UN2S</t>
  </si>
  <si>
    <t>NoRu_ejdTot_UN3</t>
  </si>
  <si>
    <t>NoRu_ejdTot_Ned1</t>
  </si>
  <si>
    <t>NoRu_ejdTot_Ned2</t>
  </si>
  <si>
    <t>NoRu_ejdTot_Ned2S</t>
  </si>
  <si>
    <t>NoRu_ejdTot_Ned3</t>
  </si>
  <si>
    <t>NoRu_ejdTot_ET1</t>
  </si>
  <si>
    <t>NoRu_ejdTot_ET2</t>
  </si>
  <si>
    <t>NoRu_ejdTot_ET2S</t>
  </si>
  <si>
    <t>NoRu_ejdTot_ET3</t>
  </si>
  <si>
    <t>NoRu_affL_UN1</t>
  </si>
  <si>
    <t>NoRu_affL_UN2</t>
  </si>
  <si>
    <t>NoRu_affL_UN2S</t>
  </si>
  <si>
    <t>NoRu_affL_UN3</t>
  </si>
  <si>
    <t>NoRu_affL_Ned1</t>
  </si>
  <si>
    <t>NoRu_affL_Ned2</t>
  </si>
  <si>
    <t>NoRu_affL_Ned2S</t>
  </si>
  <si>
    <t>NoRu_affL_Ned3</t>
  </si>
  <si>
    <t>NoRu_affL_ET3</t>
  </si>
  <si>
    <t>NoRu_RLI_UN1</t>
  </si>
  <si>
    <t>NoRu_RLI_UN2</t>
  </si>
  <si>
    <t>NoRu_RLI_UN2S</t>
  </si>
  <si>
    <t>NoRu_RLI_UN3</t>
  </si>
  <si>
    <t>NoRu_RLI_Ned1</t>
  </si>
  <si>
    <t>NoRu_RLI_Ned2</t>
  </si>
  <si>
    <t>NoRu_RLI_Ned2S</t>
  </si>
  <si>
    <t>NoRu_RLI_Ned3</t>
  </si>
  <si>
    <t>NoRu_RLI_ET3</t>
  </si>
  <si>
    <t>NoRu_RLF_UN1</t>
  </si>
  <si>
    <t>NoRu_RLF_UN2</t>
  </si>
  <si>
    <t>NoRu_RLF_UN2S</t>
  </si>
  <si>
    <t>NoRu_RLF_UN3</t>
  </si>
  <si>
    <t>NoRu_RLF_Ned1</t>
  </si>
  <si>
    <t>NoRu_RLF_Ned2</t>
  </si>
  <si>
    <t>NoRu_RLF_Ned2S</t>
  </si>
  <si>
    <t>NoRu_RLF_Ned3</t>
  </si>
  <si>
    <t>NoRu_RLF_ET3</t>
  </si>
  <si>
    <t>NoRu_RLR_UN1</t>
  </si>
  <si>
    <t>NoRu_RLR_UN2</t>
  </si>
  <si>
    <t>NoRu_RLR_UN2S</t>
  </si>
  <si>
    <t>NoRu_RLR_UN3</t>
  </si>
  <si>
    <t>NoRu_RLR_Ned1</t>
  </si>
  <si>
    <t>NoRu_RLR_Ned2</t>
  </si>
  <si>
    <t>NoRu_RLR_Ned2S</t>
  </si>
  <si>
    <t>NoRu_RLR_Ned3</t>
  </si>
  <si>
    <t>NoRu_RLR_ET3</t>
  </si>
  <si>
    <t>NoRu_RF1_UN1</t>
  </si>
  <si>
    <t>NoRu_RF1_UN2</t>
  </si>
  <si>
    <t>NoRu_RF1_UN2S</t>
  </si>
  <si>
    <t>NoRu_RF1_UN3</t>
  </si>
  <si>
    <t>NoRu_RF1_Ned1</t>
  </si>
  <si>
    <t>NoRu_RF1_Ned2</t>
  </si>
  <si>
    <t>NoRu_RF1_Ned2S</t>
  </si>
  <si>
    <t>NoRu_RF1_Ned3</t>
  </si>
  <si>
    <t>NoRu_RF1_ET3</t>
  </si>
  <si>
    <t>NoRu_RF2_UN1</t>
  </si>
  <si>
    <t>NoRu_RF2_UN2</t>
  </si>
  <si>
    <t>NoRu_RF2_UN2S</t>
  </si>
  <si>
    <t>NoRu_RF2_UN3</t>
  </si>
  <si>
    <t>NoRu_RF2_Ned1</t>
  </si>
  <si>
    <t>NoRu_RF2_Ned2</t>
  </si>
  <si>
    <t>NoRu_RF2_Ned2S</t>
  </si>
  <si>
    <t>NoRu_RF2_Ned3</t>
  </si>
  <si>
    <t>NoRu_RF2_ET3</t>
  </si>
  <si>
    <t>NoRu_RF3_UN1</t>
  </si>
  <si>
    <t>NoRu_RF3_UN2</t>
  </si>
  <si>
    <t>NoRu_RF3_UN2S</t>
  </si>
  <si>
    <t>NoRu_RF3_UN3</t>
  </si>
  <si>
    <t>NoRu_RF3_Ned1</t>
  </si>
  <si>
    <t>NoRu_RF3_Ned2</t>
  </si>
  <si>
    <t>NoRu_RF3_Ned2S</t>
  </si>
  <si>
    <t>NoRu_RF3_Ned3</t>
  </si>
  <si>
    <t>NoRu_RF3_ET3</t>
  </si>
  <si>
    <t>NoRu_RFO3_UN1</t>
  </si>
  <si>
    <t>NoRu_RFO3_UN2</t>
  </si>
  <si>
    <t>NoRu_RFO3_UN2S</t>
  </si>
  <si>
    <t>NoRu_RFO3_UN3</t>
  </si>
  <si>
    <t>NoRu_RFO3_Ned1</t>
  </si>
  <si>
    <t>NoRu_RFO3_Ned2</t>
  </si>
  <si>
    <t>NoRu_RFO3_Ned2S</t>
  </si>
  <si>
    <t>NoRu_RFO3_Ned3</t>
  </si>
  <si>
    <t>NoRu_RFO3_ET3</t>
  </si>
  <si>
    <t>NoRu_RFt1_UN1</t>
  </si>
  <si>
    <t>NoRu_RFt1_UN2</t>
  </si>
  <si>
    <t>NoRu_RFt1_UN2S</t>
  </si>
  <si>
    <t>NoRu_RFt1_UN3</t>
  </si>
  <si>
    <t>NoRu_RFt1_Ned1</t>
  </si>
  <si>
    <t>NoRu_RFt1_Ned2</t>
  </si>
  <si>
    <t>NoRu_RFt1_Ned2S</t>
  </si>
  <si>
    <t>NoRu_RFt1_Ned3</t>
  </si>
  <si>
    <t>NoRu_RFt1_ET3</t>
  </si>
  <si>
    <t>NoRu_RFt2_UN1</t>
  </si>
  <si>
    <t>NoRu_RFt2_UN2</t>
  </si>
  <si>
    <t>NoRu_RFt2_UN2S</t>
  </si>
  <si>
    <t>NoRu_RFt2_UN3</t>
  </si>
  <si>
    <t>NoRu_RFt2_Ned1</t>
  </si>
  <si>
    <t>NoRu_RFt2_Ned2</t>
  </si>
  <si>
    <t>NoRu_RFt2_Ned2S</t>
  </si>
  <si>
    <t>NoRu_RFt2_Ned3</t>
  </si>
  <si>
    <t>NoRu_RFt2_ET3</t>
  </si>
  <si>
    <t>NoRu_RFt3_UN1</t>
  </si>
  <si>
    <t>NoRu_RFt3_UN2</t>
  </si>
  <si>
    <t>NoRu_RFt3_UN2S</t>
  </si>
  <si>
    <t>NoRu_RFt3_UN3</t>
  </si>
  <si>
    <t>NoRu_RFt3_Ned1</t>
  </si>
  <si>
    <t>NoRu_RFt3_Ned2</t>
  </si>
  <si>
    <t>NoRu_RFt3_Ned2S</t>
  </si>
  <si>
    <t>NoRu_RFt3_Ned3</t>
  </si>
  <si>
    <t>NoRu_RFt3_ET3</t>
  </si>
  <si>
    <t>NoRu_RFtO3_UN1</t>
  </si>
  <si>
    <t>NoRu_RFtO3_UN2</t>
  </si>
  <si>
    <t>NoRu_RFtO3_UN2S</t>
  </si>
  <si>
    <t>NoRu_RFtO3_UN3</t>
  </si>
  <si>
    <t>NoRu_RFtO3_Ned1</t>
  </si>
  <si>
    <t>NoRu_RFtO3_Ned2</t>
  </si>
  <si>
    <t>NoRu_RFtO3_Ned2S</t>
  </si>
  <si>
    <t>NoRu_RFtO3_Ned3</t>
  </si>
  <si>
    <t>NoRu_RFtO3_ET3</t>
  </si>
  <si>
    <t>NoRu_PMr_UN1</t>
  </si>
  <si>
    <t>NoRu_PMr_UN2</t>
  </si>
  <si>
    <t>NoRu_PMr_UN2S</t>
  </si>
  <si>
    <t>NoRu_PMr_UN3</t>
  </si>
  <si>
    <t>NoRu_PMr_Ned1</t>
  </si>
  <si>
    <t>NoRu_PMr_Ned2</t>
  </si>
  <si>
    <t>NoRu_PMr_Ned2S</t>
  </si>
  <si>
    <t>NoRu_PMr_Ned3</t>
  </si>
  <si>
    <t>NoRu_PMr_ET3</t>
  </si>
  <si>
    <t>NoRu_PMrG_UN1</t>
  </si>
  <si>
    <t>NoRu_PMrG_UN2</t>
  </si>
  <si>
    <t>NoRu_PMrG_UN2S</t>
  </si>
  <si>
    <t>NoRu_PMrG_UN3</t>
  </si>
  <si>
    <t>NoRu_PMrG_Ned1</t>
  </si>
  <si>
    <t>NoRu_PMrG_Ned2</t>
  </si>
  <si>
    <t>NoRu_PMrG_Ned2S</t>
  </si>
  <si>
    <t>NoRu_PMrG_Ned3</t>
  </si>
  <si>
    <t>NoRu_PMrG_ET3</t>
  </si>
  <si>
    <t>NoRu_PMrGu_UN1</t>
  </si>
  <si>
    <t>NoRu_PMrGu_UN2</t>
  </si>
  <si>
    <t>NoRu_PMrGu_UN2S</t>
  </si>
  <si>
    <t>NoRu_PMrGu_UN3</t>
  </si>
  <si>
    <t>NoRu_PMrGu_Ned1</t>
  </si>
  <si>
    <t>NoRu_PMrGu_Ned2</t>
  </si>
  <si>
    <t>NoRu_PMrGu_Ned2S</t>
  </si>
  <si>
    <t>NoRu_PMrGu_Ned3</t>
  </si>
  <si>
    <t>NoRu_PMrGu_ET3</t>
  </si>
  <si>
    <t>NoRu_PMrGm_UN1</t>
  </si>
  <si>
    <t>NoRu_PMrGm_UN2</t>
  </si>
  <si>
    <t>NoRu_PMrGm_UN2S</t>
  </si>
  <si>
    <t>NoRu_PMrGm_UN3</t>
  </si>
  <si>
    <t>NoRu_PMrGm_Ned1</t>
  </si>
  <si>
    <t>NoRu_PMrGm_Ned2</t>
  </si>
  <si>
    <t>NoRu_PMrGm_Ned2S</t>
  </si>
  <si>
    <t>NoRu_PMrGm_Ned3</t>
  </si>
  <si>
    <t>NoRu_PMrGm_ET3</t>
  </si>
  <si>
    <t>NoRu_PMrX_UN1</t>
  </si>
  <si>
    <t>NoRu_PMrX_UN2</t>
  </si>
  <si>
    <t>NoRu_PMrX_UN2S</t>
  </si>
  <si>
    <t>NoRu_PMrX_UN3</t>
  </si>
  <si>
    <t>NoRu_PMrX_Ned1</t>
  </si>
  <si>
    <t>NoRu_PMrX_Ned2</t>
  </si>
  <si>
    <t>NoRu_PMrX_Ned2S</t>
  </si>
  <si>
    <t>NoRu_PMrX_Ned3</t>
  </si>
  <si>
    <t>NoRu_PMrX_ET3</t>
  </si>
  <si>
    <t>NoRu_PMrTot_UN1</t>
  </si>
  <si>
    <t>NoRu_PMrTot_UN2</t>
  </si>
  <si>
    <t>NoRu_PMrTot_UN2S</t>
  </si>
  <si>
    <t>NoRu_PMrTot_UN3</t>
  </si>
  <si>
    <t>NoRu_PMrTot_Ned1</t>
  </si>
  <si>
    <t>NoRu_PMrTot_Ned2</t>
  </si>
  <si>
    <t>NoRu_PMrTot_Ned2S</t>
  </si>
  <si>
    <t>NoRu_PMrTot_Ned3</t>
  </si>
  <si>
    <t>NoRu_PMrTot_ET1</t>
  </si>
  <si>
    <t>NoRu_PMrTot_ET2</t>
  </si>
  <si>
    <t>NoRu_PMrTot_ET2S</t>
  </si>
  <si>
    <t>NoRu_PMrTot_ET3</t>
  </si>
  <si>
    <t>NoRu_ejdE_ET1</t>
  </si>
  <si>
    <t>NoRu_ejdE_ET2</t>
  </si>
  <si>
    <t>NoRu_ejdE_ET2S</t>
  </si>
  <si>
    <t>NoRu_ejdF_ET1</t>
  </si>
  <si>
    <t>NoRu_ejdF_ET2</t>
  </si>
  <si>
    <t>NoRu_ejdF_ET2S</t>
  </si>
  <si>
    <t>NoRu_ejdF_ET3</t>
  </si>
  <si>
    <t>NoRu_ejdS_ET1</t>
  </si>
  <si>
    <t>NoRu_ejdS_ET2</t>
  </si>
  <si>
    <t>NoRu_ejdS_ET2S</t>
  </si>
  <si>
    <t>NoRu_ejdS_ET3</t>
  </si>
  <si>
    <t>NoRu_ejdA_ET1</t>
  </si>
  <si>
    <t>NoRu_ejdA_ET2</t>
  </si>
  <si>
    <t>NoRu_ejdA_ET2S</t>
  </si>
  <si>
    <t>NoRu_ejdA_ET3</t>
  </si>
  <si>
    <t>NoRu_ejdU_ET1</t>
  </si>
  <si>
    <t>NoRu_ejdU_ET2</t>
  </si>
  <si>
    <t>NoRu_ejdU_ET2S</t>
  </si>
  <si>
    <t>NoRu_ejdI_ET1</t>
  </si>
  <si>
    <t>NoRu_ejdI_ET2</t>
  </si>
  <si>
    <t>NoRu_ejdI_ET2S</t>
  </si>
  <si>
    <t>NoRu_ejdI_ET3</t>
  </si>
  <si>
    <t>NoRu_ejdK_ET1</t>
  </si>
  <si>
    <t>NoRu_ejdK_ET2</t>
  </si>
  <si>
    <t>NoRu_ejdK_ET2S</t>
  </si>
  <si>
    <t>NoRu_ejdL_ET1</t>
  </si>
  <si>
    <t>NoRu_ejdL_ET2</t>
  </si>
  <si>
    <t>NoRu_ejdL_ET2S</t>
  </si>
  <si>
    <t>NoRu_ejdO_ET1</t>
  </si>
  <si>
    <t>NoRu_ejdO_ET2</t>
  </si>
  <si>
    <t>NoRu_ejdO_ET2S</t>
  </si>
  <si>
    <t>NoRu_ejdO_ET3</t>
  </si>
  <si>
    <t>NoRu_ejdX_ET1</t>
  </si>
  <si>
    <t>NoRu_ejdX_ET2</t>
  </si>
  <si>
    <t>NoRu_ejdX_ET2S</t>
  </si>
  <si>
    <t>NoRu_affL_ET1</t>
  </si>
  <si>
    <t>NoRu_affL_ET2</t>
  </si>
  <si>
    <t>NoRu_affL_ET2S</t>
  </si>
  <si>
    <t>NoRu_RLI_ET1</t>
  </si>
  <si>
    <t>NoRu_RLI_ET2</t>
  </si>
  <si>
    <t>NoRu_RLI_ET2S</t>
  </si>
  <si>
    <t>NoRu_RLF_ET1</t>
  </si>
  <si>
    <t>NoRu_RLF_ET2</t>
  </si>
  <si>
    <t>NoRu_RLF_ET2S</t>
  </si>
  <si>
    <t>NoRu_RLR_ET1</t>
  </si>
  <si>
    <t>NoRu_RLR_ET2</t>
  </si>
  <si>
    <t>NoRu_RLR_ET2S</t>
  </si>
  <si>
    <t>NoRu_RF1_ET1</t>
  </si>
  <si>
    <t>NoRu_RF1_ET2</t>
  </si>
  <si>
    <t>NoRu_RF1_ET2S</t>
  </si>
  <si>
    <t>NoRu_RF2_ET1</t>
  </si>
  <si>
    <t>NoRu_RF2_ET2</t>
  </si>
  <si>
    <t>NoRu_RF2_ET2S</t>
  </si>
  <si>
    <t>NoRu_RF3_ET1</t>
  </si>
  <si>
    <t>NoRu_RF3_ET2</t>
  </si>
  <si>
    <t>NoRu_RF3_ET2S</t>
  </si>
  <si>
    <t>NoRu_RFO3_ET1</t>
  </si>
  <si>
    <t>NoRu_RFO3_ET2</t>
  </si>
  <si>
    <t>NoRu_RFO3_ET2S</t>
  </si>
  <si>
    <t>NoRu_RFt1_ET1</t>
  </si>
  <si>
    <t>NoRu_RFt1_ET2</t>
  </si>
  <si>
    <t>NoRu_RFt1_ET2S</t>
  </si>
  <si>
    <t>NoRu_RFt2_ET1</t>
  </si>
  <si>
    <t>NoRu_RFt2_ET2</t>
  </si>
  <si>
    <t>NoRu_RFt2_ET2S</t>
  </si>
  <si>
    <t>NoRu_RFt3_ET1</t>
  </si>
  <si>
    <t>NoRu_RFt3_ET2</t>
  </si>
  <si>
    <t>NoRu_RFt3_ET2S</t>
  </si>
  <si>
    <t>NoRu_RFtO3_ET1</t>
  </si>
  <si>
    <t>NoRu_RFtO3_ET2</t>
  </si>
  <si>
    <t>NoRu_RFtO3_ET2S</t>
  </si>
  <si>
    <t>NoRu_PMr_ET1</t>
  </si>
  <si>
    <t>NoRu_PMr_ET2</t>
  </si>
  <si>
    <t>NoRu_PMr_ET2S</t>
  </si>
  <si>
    <t>NoRu_PMrG_ET1</t>
  </si>
  <si>
    <t>NoRu_PMrG_ET2</t>
  </si>
  <si>
    <t>NoRu_PMrG_ET2S</t>
  </si>
  <si>
    <t>NoRu_PMrGu_ET1</t>
  </si>
  <si>
    <t>NoRu_PMrGu_ET2</t>
  </si>
  <si>
    <t>NoRu_PMrGu_ET2S</t>
  </si>
  <si>
    <t>NoRu_PMrGm_ET1</t>
  </si>
  <si>
    <t>NoRu_PMrGm_ET2</t>
  </si>
  <si>
    <t>NoRu_PMrGm_ET2S</t>
  </si>
  <si>
    <t>NoRu_PMrX_ET1</t>
  </si>
  <si>
    <t>NoRu_PMrX_ET2</t>
  </si>
  <si>
    <t>NoRu_PMrX_ET2S</t>
  </si>
  <si>
    <t>Jyske Realkredit A/S</t>
  </si>
  <si>
    <t>Jyske Realkredit</t>
  </si>
  <si>
    <t>J</t>
  </si>
  <si>
    <t>Udlån + nedskrivninger
ultimo året
1.000 kr.</t>
  </si>
  <si>
    <t>Reportername</t>
  </si>
  <si>
    <t>Bal_BO_AdeL</t>
  </si>
  <si>
    <t>BeEk_BEk_FFord</t>
  </si>
  <si>
    <t>BeEk_BEk_FHeE</t>
  </si>
  <si>
    <t>NoBa_ANA_Go</t>
  </si>
  <si>
    <t>NoBa_ANTA_Go</t>
  </si>
  <si>
    <t>Realkreditinstitutter: Statistisk materiale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</si>
</sst>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,##0.0000000000"/>
  </numFmts>
  <fonts count="27" x14ac:knownFonts="1">
    <font>
      <sz val="11"/>
      <color theme="1"/>
      <name val="Calibri"/>
      <family val="2"/>
      <scheme val="minor"/>
    </font>
    <font>
      <b/>
      <sz val="18"/>
      <color theme="4"/>
      <name val="Verdana"/>
      <family val="2"/>
    </font>
    <font>
      <i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Verdana"/>
      <family val="2"/>
    </font>
    <font>
      <u/>
      <sz val="11"/>
      <color theme="10"/>
      <name val="Calibri"/>
      <family val="2"/>
      <scheme val="minor"/>
    </font>
    <font>
      <i/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4"/>
      <name val="Constantia"/>
      <family val="1"/>
    </font>
    <font>
      <b/>
      <sz val="16"/>
      <color rgb="FF990000"/>
      <name val="Constantia"/>
      <family val="1"/>
    </font>
    <font>
      <sz val="10.5"/>
      <color theme="1"/>
      <name val="Arial"/>
      <family val="2"/>
    </font>
    <font>
      <sz val="10.5"/>
      <name val="Arial"/>
      <family val="2"/>
    </font>
    <font>
      <b/>
      <sz val="10.5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b/>
      <sz val="24"/>
      <color rgb="FF990000"/>
      <name val="Constantia"/>
      <family val="1"/>
    </font>
    <font>
      <b/>
      <sz val="16"/>
      <color theme="4"/>
      <name val="Constantia"/>
      <family val="1"/>
    </font>
    <font>
      <sz val="11"/>
      <color theme="4"/>
      <name val="Calibri"/>
      <family val="2"/>
      <scheme val="minor"/>
    </font>
    <font>
      <b/>
      <sz val="11"/>
      <color theme="4"/>
      <name val="Calibri"/>
      <family val="2"/>
      <scheme val="minor"/>
    </font>
    <font>
      <u/>
      <sz val="11"/>
      <color theme="4"/>
      <name val="Calibri"/>
      <family val="2"/>
      <scheme val="minor"/>
    </font>
    <font>
      <sz val="8"/>
      <color theme="4"/>
      <name val="Wingdings"/>
      <charset val="2"/>
    </font>
    <font>
      <b/>
      <i/>
      <sz val="11"/>
      <color theme="1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63"/>
        <bgColor indexed="8"/>
      </patternFill>
    </fill>
  </fills>
  <borders count="2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77111117893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77111117893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77111117893"/>
      </left>
      <right style="thin">
        <color theme="0" tint="-0.24994659260841701"/>
      </right>
      <top style="thin">
        <color theme="0" tint="-0.24994659260841701"/>
      </top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6">
    <xf numFmtId="0" fontId="0" fillId="0" borderId="0"/>
    <xf numFmtId="0" fontId="8" fillId="0" borderId="0" applyNumberFormat="0" applyFill="0" applyBorder="0" applyAlignment="0" applyProtection="0"/>
    <xf numFmtId="0" fontId="10" fillId="0" borderId="0"/>
    <xf numFmtId="0" fontId="16" fillId="6" borderId="0" applyNumberFormat="0" applyBorder="0">
      <alignment vertical="top"/>
    </xf>
    <xf numFmtId="0" fontId="17" fillId="0" borderId="0"/>
    <xf numFmtId="0" fontId="18" fillId="7" borderId="0" applyNumberFormat="0" applyBorder="0"/>
  </cellStyleXfs>
  <cellXfs count="126">
    <xf numFmtId="0" fontId="0" fillId="0" borderId="0" xfId="0"/>
    <xf numFmtId="0" fontId="0" fillId="0" borderId="0" xfId="0" applyProtection="1">
      <protection hidden="1"/>
    </xf>
    <xf numFmtId="0" fontId="9" fillId="0" borderId="0" xfId="1" applyFont="1" applyProtection="1">
      <protection hidden="1"/>
    </xf>
    <xf numFmtId="0" fontId="5" fillId="0" borderId="0" xfId="0" applyFont="1" applyProtection="1"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0" fillId="3" borderId="1" xfId="0" applyFill="1" applyBorder="1" applyProtection="1">
      <protection hidden="1"/>
    </xf>
    <xf numFmtId="0" fontId="3" fillId="3" borderId="1" xfId="0" applyFont="1" applyFill="1" applyBorder="1" applyProtection="1">
      <protection hidden="1"/>
    </xf>
    <xf numFmtId="0" fontId="3" fillId="3" borderId="1" xfId="0" applyFont="1" applyFill="1" applyBorder="1" applyAlignment="1" applyProtection="1">
      <alignment horizontal="center" vertical="center" wrapText="1"/>
      <protection hidden="1"/>
    </xf>
    <xf numFmtId="0" fontId="3" fillId="4" borderId="0" xfId="0" applyFont="1" applyFill="1" applyAlignment="1" applyProtection="1">
      <alignment horizontal="center" vertical="center"/>
      <protection hidden="1"/>
    </xf>
    <xf numFmtId="0" fontId="3" fillId="3" borderId="1" xfId="0" applyFont="1" applyFill="1" applyBorder="1" applyAlignment="1" applyProtection="1">
      <alignment horizontal="left" vertical="center"/>
      <protection hidden="1"/>
    </xf>
    <xf numFmtId="3" fontId="3" fillId="0" borderId="1" xfId="0" applyNumberFormat="1" applyFont="1" applyBorder="1" applyAlignment="1" applyProtection="1">
      <alignment horizontal="right" vertical="center"/>
      <protection hidden="1"/>
    </xf>
    <xf numFmtId="0" fontId="4" fillId="3" borderId="1" xfId="0" applyFont="1" applyFill="1" applyBorder="1" applyAlignment="1" applyProtection="1">
      <alignment horizontal="left" vertical="center"/>
      <protection hidden="1"/>
    </xf>
    <xf numFmtId="0" fontId="3" fillId="3" borderId="1" xfId="0" applyFont="1" applyFill="1" applyBorder="1" applyAlignment="1" applyProtection="1">
      <alignment horizontal="center" vertical="center"/>
      <protection hidden="1"/>
    </xf>
    <xf numFmtId="0" fontId="3" fillId="3" borderId="1" xfId="0" applyFont="1" applyFill="1" applyBorder="1" applyAlignment="1" applyProtection="1">
      <alignment horizontal="left" vertical="center" wrapText="1"/>
      <protection hidden="1"/>
    </xf>
    <xf numFmtId="0" fontId="4" fillId="3" borderId="1" xfId="0" applyFont="1" applyFill="1" applyBorder="1" applyAlignment="1" applyProtection="1">
      <alignment horizontal="left" vertical="center" wrapText="1"/>
      <protection hidden="1"/>
    </xf>
    <xf numFmtId="0" fontId="3" fillId="3" borderId="1" xfId="0" quotePrefix="1" applyFont="1" applyFill="1" applyBorder="1" applyAlignment="1" applyProtection="1">
      <alignment horizontal="left" vertical="center"/>
      <protection hidden="1"/>
    </xf>
    <xf numFmtId="0" fontId="0" fillId="0" borderId="0" xfId="0" applyBorder="1" applyProtection="1">
      <protection hidden="1"/>
    </xf>
    <xf numFmtId="0" fontId="4" fillId="3" borderId="1" xfId="0" applyFont="1" applyFill="1" applyBorder="1" applyAlignment="1" applyProtection="1">
      <alignment horizontal="center" vertical="center" wrapText="1"/>
      <protection hidden="1"/>
    </xf>
    <xf numFmtId="0" fontId="1" fillId="2" borderId="1" xfId="0" applyFont="1" applyFill="1" applyBorder="1" applyAlignment="1" applyProtection="1">
      <alignment horizontal="left" vertical="center"/>
      <protection hidden="1"/>
    </xf>
    <xf numFmtId="0" fontId="0" fillId="0" borderId="0" xfId="0" applyAlignment="1" applyProtection="1">
      <protection hidden="1"/>
    </xf>
    <xf numFmtId="0" fontId="0" fillId="0" borderId="0" xfId="0" applyFont="1" applyProtection="1">
      <protection hidden="1"/>
    </xf>
    <xf numFmtId="0" fontId="0" fillId="0" borderId="0" xfId="0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6" fillId="0" borderId="0" xfId="0" applyFont="1" applyProtection="1">
      <protection hidden="1"/>
    </xf>
    <xf numFmtId="0" fontId="6" fillId="0" borderId="0" xfId="0" applyFont="1" applyFill="1" applyProtection="1">
      <protection hidden="1"/>
    </xf>
    <xf numFmtId="0" fontId="8" fillId="3" borderId="0" xfId="1" applyFill="1" applyProtection="1">
      <protection hidden="1"/>
    </xf>
    <xf numFmtId="0" fontId="1" fillId="2" borderId="1" xfId="0" applyFont="1" applyFill="1" applyBorder="1" applyAlignment="1" applyProtection="1">
      <alignment horizontal="left" vertical="center"/>
      <protection hidden="1"/>
    </xf>
    <xf numFmtId="3" fontId="4" fillId="3" borderId="4" xfId="0" applyNumberFormat="1" applyFont="1" applyFill="1" applyBorder="1" applyAlignment="1" applyProtection="1">
      <alignment horizontal="center" vertical="center"/>
      <protection hidden="1"/>
    </xf>
    <xf numFmtId="0" fontId="4" fillId="3" borderId="1" xfId="0" applyFont="1" applyFill="1" applyBorder="1" applyAlignment="1" applyProtection="1">
      <alignment horizontal="left" vertical="center"/>
      <protection hidden="1"/>
    </xf>
    <xf numFmtId="0" fontId="0" fillId="0" borderId="0" xfId="0" quotePrefix="1" applyProtection="1">
      <protection hidden="1"/>
    </xf>
    <xf numFmtId="0" fontId="0" fillId="0" borderId="0" xfId="0" applyAlignment="1" applyProtection="1">
      <alignment horizontal="left" vertical="center"/>
      <protection hidden="1"/>
    </xf>
    <xf numFmtId="0" fontId="0" fillId="0" borderId="0" xfId="0" applyFont="1" applyFill="1" applyAlignment="1" applyProtection="1">
      <alignment horizontal="right"/>
      <protection hidden="1"/>
    </xf>
    <xf numFmtId="0" fontId="0" fillId="0" borderId="0" xfId="0"/>
    <xf numFmtId="0" fontId="0" fillId="0" borderId="0" xfId="0" applyAlignment="1" applyProtection="1">
      <alignment vertical="center"/>
      <protection hidden="1"/>
    </xf>
    <xf numFmtId="0" fontId="0" fillId="0" borderId="0" xfId="0" applyFill="1" applyAlignment="1" applyProtection="1">
      <alignment horizontal="left" vertical="center"/>
      <protection hidden="1"/>
    </xf>
    <xf numFmtId="0" fontId="0" fillId="5" borderId="0" xfId="0" applyFill="1" applyBorder="1" applyProtection="1">
      <protection hidden="1"/>
    </xf>
    <xf numFmtId="0" fontId="0" fillId="5" borderId="0" xfId="0" applyFill="1" applyProtection="1">
      <protection hidden="1"/>
    </xf>
    <xf numFmtId="0" fontId="0" fillId="0" borderId="13" xfId="0" applyBorder="1" applyProtection="1">
      <protection hidden="1"/>
    </xf>
    <xf numFmtId="0" fontId="0" fillId="3" borderId="16" xfId="0" applyFill="1" applyBorder="1" applyProtection="1">
      <protection hidden="1"/>
    </xf>
    <xf numFmtId="0" fontId="3" fillId="3" borderId="17" xfId="0" applyFont="1" applyFill="1" applyBorder="1" applyAlignment="1" applyProtection="1">
      <alignment horizontal="center" vertical="center" wrapText="1"/>
      <protection hidden="1"/>
    </xf>
    <xf numFmtId="0" fontId="3" fillId="3" borderId="16" xfId="0" applyFont="1" applyFill="1" applyBorder="1" applyAlignment="1" applyProtection="1">
      <alignment horizontal="left" vertical="center"/>
      <protection hidden="1"/>
    </xf>
    <xf numFmtId="3" fontId="3" fillId="0" borderId="17" xfId="0" applyNumberFormat="1" applyFont="1" applyBorder="1" applyAlignment="1" applyProtection="1">
      <alignment horizontal="right" vertical="center"/>
      <protection hidden="1"/>
    </xf>
    <xf numFmtId="0" fontId="3" fillId="3" borderId="18" xfId="0" applyFont="1" applyFill="1" applyBorder="1" applyAlignment="1" applyProtection="1">
      <alignment horizontal="left" vertical="center"/>
      <protection hidden="1"/>
    </xf>
    <xf numFmtId="0" fontId="4" fillId="3" borderId="19" xfId="0" applyFont="1" applyFill="1" applyBorder="1" applyAlignment="1" applyProtection="1">
      <alignment horizontal="left" vertical="center"/>
      <protection hidden="1"/>
    </xf>
    <xf numFmtId="0" fontId="0" fillId="0" borderId="0" xfId="0" applyBorder="1" applyAlignment="1" applyProtection="1">
      <protection hidden="1"/>
    </xf>
    <xf numFmtId="0" fontId="21" fillId="3" borderId="0" xfId="0" applyFont="1" applyFill="1" applyProtection="1">
      <protection hidden="1"/>
    </xf>
    <xf numFmtId="0" fontId="22" fillId="3" borderId="0" xfId="0" applyFont="1" applyFill="1" applyAlignment="1" applyProtection="1">
      <alignment horizontal="left" vertical="center"/>
      <protection hidden="1"/>
    </xf>
    <xf numFmtId="0" fontId="22" fillId="0" borderId="0" xfId="0" applyFont="1" applyFill="1" applyAlignment="1" applyProtection="1">
      <alignment horizontal="center" vertical="center"/>
      <protection hidden="1"/>
    </xf>
    <xf numFmtId="0" fontId="21" fillId="0" borderId="0" xfId="0" applyFont="1" applyProtection="1">
      <protection hidden="1"/>
    </xf>
    <xf numFmtId="0" fontId="23" fillId="3" borderId="0" xfId="1" applyFont="1" applyFill="1" applyProtection="1">
      <protection hidden="1"/>
    </xf>
    <xf numFmtId="0" fontId="21" fillId="3" borderId="0" xfId="0" applyFont="1" applyFill="1" applyAlignment="1" applyProtection="1">
      <alignment horizontal="left" vertical="center"/>
      <protection hidden="1"/>
    </xf>
    <xf numFmtId="0" fontId="21" fillId="0" borderId="0" xfId="0" applyFont="1" applyFill="1" applyAlignment="1" applyProtection="1">
      <alignment horizontal="center" vertical="center"/>
      <protection hidden="1"/>
    </xf>
    <xf numFmtId="0" fontId="21" fillId="3" borderId="0" xfId="0" applyFont="1" applyFill="1" applyAlignment="1" applyProtection="1">
      <alignment horizontal="left"/>
      <protection hidden="1"/>
    </xf>
    <xf numFmtId="0" fontId="21" fillId="0" borderId="0" xfId="0" quotePrefix="1" applyFont="1" applyFill="1" applyAlignment="1" applyProtection="1">
      <alignment horizontal="center" vertical="center"/>
      <protection hidden="1"/>
    </xf>
    <xf numFmtId="0" fontId="20" fillId="3" borderId="0" xfId="0" applyFont="1" applyFill="1"/>
    <xf numFmtId="0" fontId="24" fillId="3" borderId="0" xfId="0" applyFont="1" applyFill="1" applyAlignment="1">
      <alignment horizontal="right" vertical="center"/>
    </xf>
    <xf numFmtId="0" fontId="9" fillId="0" borderId="0" xfId="1" applyFont="1" applyFill="1" applyProtection="1">
      <protection hidden="1"/>
    </xf>
    <xf numFmtId="164" fontId="3" fillId="5" borderId="1" xfId="0" applyNumberFormat="1" applyFont="1" applyFill="1" applyBorder="1" applyAlignment="1" applyProtection="1">
      <alignment horizontal="right" vertical="center"/>
      <protection hidden="1"/>
    </xf>
    <xf numFmtId="0" fontId="1" fillId="2" borderId="23" xfId="0" applyFont="1" applyFill="1" applyBorder="1" applyAlignment="1" applyProtection="1">
      <alignment horizontal="left" vertical="center"/>
      <protection hidden="1"/>
    </xf>
    <xf numFmtId="0" fontId="4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3" fontId="0" fillId="0" borderId="0" xfId="0" applyNumberFormat="1" applyProtection="1">
      <protection hidden="1"/>
    </xf>
    <xf numFmtId="0" fontId="0" fillId="0" borderId="0" xfId="0"/>
    <xf numFmtId="0" fontId="4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15" fillId="3" borderId="24" xfId="2" applyFont="1" applyFill="1" applyBorder="1" applyAlignment="1">
      <alignment horizontal="left"/>
    </xf>
    <xf numFmtId="0" fontId="13" fillId="3" borderId="24" xfId="2" applyFont="1" applyFill="1" applyBorder="1"/>
    <xf numFmtId="0" fontId="14" fillId="3" borderId="24" xfId="0" applyFont="1" applyFill="1" applyBorder="1"/>
    <xf numFmtId="0" fontId="13" fillId="3" borderId="24" xfId="2" applyFont="1" applyFill="1" applyBorder="1" applyAlignment="1">
      <alignment horizontal="left"/>
    </xf>
    <xf numFmtId="0" fontId="3" fillId="4" borderId="0" xfId="0" applyFont="1" applyFill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  <protection hidden="1"/>
    </xf>
    <xf numFmtId="0" fontId="0" fillId="0" borderId="0" xfId="0"/>
    <xf numFmtId="0" fontId="9" fillId="0" borderId="0" xfId="1" applyFont="1" applyBorder="1" applyProtection="1">
      <protection hidden="1"/>
    </xf>
    <xf numFmtId="0" fontId="0" fillId="0" borderId="0" xfId="0"/>
    <xf numFmtId="165" fontId="0" fillId="0" borderId="0" xfId="0" applyNumberFormat="1"/>
    <xf numFmtId="0" fontId="0" fillId="0" borderId="0" xfId="0"/>
    <xf numFmtId="1" fontId="0" fillId="0" borderId="0" xfId="0" applyNumberFormat="1"/>
    <xf numFmtId="49" fontId="0" fillId="0" borderId="0" xfId="0" applyNumberFormat="1"/>
    <xf numFmtId="0" fontId="0" fillId="0" borderId="0" xfId="0" applyNumberFormat="1"/>
    <xf numFmtId="2" fontId="0" fillId="0" borderId="0" xfId="0" applyNumberFormat="1"/>
    <xf numFmtId="0" fontId="0" fillId="0" borderId="0" xfId="0"/>
    <xf numFmtId="1" fontId="0" fillId="0" borderId="0" xfId="0" applyNumberFormat="1"/>
    <xf numFmtId="49" fontId="0" fillId="0" borderId="0" xfId="0" applyNumberFormat="1"/>
    <xf numFmtId="2" fontId="0" fillId="0" borderId="0" xfId="0" applyNumberFormat="1"/>
    <xf numFmtId="0" fontId="21" fillId="3" borderId="0" xfId="0" applyFont="1" applyFill="1" applyAlignment="1" applyProtection="1">
      <alignment horizontal="center" vertical="center"/>
      <protection hidden="1"/>
    </xf>
    <xf numFmtId="0" fontId="19" fillId="5" borderId="0" xfId="0" applyFont="1" applyFill="1" applyAlignment="1">
      <alignment horizontal="center"/>
    </xf>
    <xf numFmtId="0" fontId="11" fillId="2" borderId="1" xfId="0" applyFont="1" applyFill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wrapText="1"/>
      <protection hidden="1"/>
    </xf>
    <xf numFmtId="0" fontId="1" fillId="2" borderId="1" xfId="0" applyFont="1" applyFill="1" applyBorder="1" applyAlignment="1" applyProtection="1">
      <alignment horizontal="left" vertical="center"/>
      <protection hidden="1"/>
    </xf>
    <xf numFmtId="0" fontId="11" fillId="2" borderId="1" xfId="0" applyFont="1" applyFill="1" applyBorder="1" applyAlignment="1" applyProtection="1">
      <alignment horizontal="left" vertical="center" wrapText="1"/>
      <protection hidden="1"/>
    </xf>
    <xf numFmtId="0" fontId="1" fillId="2" borderId="1" xfId="0" applyFont="1" applyFill="1" applyBorder="1" applyAlignment="1" applyProtection="1">
      <alignment horizontal="left" vertical="center" wrapText="1"/>
      <protection hidden="1"/>
    </xf>
    <xf numFmtId="0" fontId="11" fillId="2" borderId="23" xfId="0" applyFont="1" applyFill="1" applyBorder="1" applyAlignment="1" applyProtection="1">
      <alignment horizontal="left" vertical="center"/>
      <protection hidden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 applyProtection="1">
      <alignment horizontal="left" vertical="center"/>
      <protection hidden="1"/>
    </xf>
    <xf numFmtId="0" fontId="1" fillId="2" borderId="3" xfId="0" applyFont="1" applyFill="1" applyBorder="1" applyAlignment="1" applyProtection="1">
      <alignment horizontal="left" vertical="center"/>
      <protection hidden="1"/>
    </xf>
    <xf numFmtId="0" fontId="1" fillId="2" borderId="4" xfId="0" applyFont="1" applyFill="1" applyBorder="1" applyAlignment="1" applyProtection="1">
      <alignment horizontal="left" vertical="center"/>
      <protection hidden="1"/>
    </xf>
    <xf numFmtId="0" fontId="11" fillId="2" borderId="5" xfId="0" applyFont="1" applyFill="1" applyBorder="1" applyAlignment="1" applyProtection="1">
      <alignment horizontal="left" vertical="center" wrapText="1"/>
      <protection hidden="1"/>
    </xf>
    <xf numFmtId="0" fontId="11" fillId="2" borderId="6" xfId="0" applyFont="1" applyFill="1" applyBorder="1" applyAlignment="1" applyProtection="1">
      <alignment horizontal="left" vertical="center" wrapText="1"/>
      <protection hidden="1"/>
    </xf>
    <xf numFmtId="0" fontId="11" fillId="2" borderId="7" xfId="0" applyFont="1" applyFill="1" applyBorder="1" applyAlignment="1" applyProtection="1">
      <alignment horizontal="left" vertical="center" wrapText="1"/>
      <protection hidden="1"/>
    </xf>
    <xf numFmtId="0" fontId="11" fillId="2" borderId="8" xfId="0" applyFont="1" applyFill="1" applyBorder="1" applyAlignment="1" applyProtection="1">
      <alignment horizontal="left" vertical="center" wrapText="1"/>
      <protection hidden="1"/>
    </xf>
    <xf numFmtId="0" fontId="11" fillId="2" borderId="9" xfId="0" applyFont="1" applyFill="1" applyBorder="1" applyAlignment="1" applyProtection="1">
      <alignment horizontal="left" vertical="center" wrapText="1"/>
      <protection hidden="1"/>
    </xf>
    <xf numFmtId="0" fontId="11" fillId="2" borderId="10" xfId="0" applyFont="1" applyFill="1" applyBorder="1" applyAlignment="1" applyProtection="1">
      <alignment horizontal="left" vertical="center" wrapText="1"/>
      <protection hidden="1"/>
    </xf>
    <xf numFmtId="0" fontId="11" fillId="2" borderId="3" xfId="0" applyFont="1" applyFill="1" applyBorder="1" applyAlignment="1" applyProtection="1">
      <alignment horizontal="left" vertical="center"/>
      <protection hidden="1"/>
    </xf>
    <xf numFmtId="0" fontId="11" fillId="2" borderId="2" xfId="0" applyFont="1" applyFill="1" applyBorder="1" applyAlignment="1" applyProtection="1">
      <alignment horizontal="left" vertical="center" wrapText="1"/>
      <protection hidden="1"/>
    </xf>
    <xf numFmtId="0" fontId="11" fillId="2" borderId="3" xfId="0" applyFont="1" applyFill="1" applyBorder="1" applyAlignment="1" applyProtection="1">
      <alignment horizontal="left" vertical="center" wrapText="1"/>
      <protection hidden="1"/>
    </xf>
    <xf numFmtId="0" fontId="11" fillId="2" borderId="4" xfId="0" applyFont="1" applyFill="1" applyBorder="1" applyAlignment="1" applyProtection="1">
      <alignment horizontal="left" vertical="center" wrapText="1"/>
      <protection hidden="1"/>
    </xf>
    <xf numFmtId="0" fontId="7" fillId="2" borderId="2" xfId="0" applyFont="1" applyFill="1" applyBorder="1" applyAlignment="1" applyProtection="1">
      <alignment horizontal="left" vertical="center" wrapText="1"/>
      <protection hidden="1"/>
    </xf>
    <xf numFmtId="0" fontId="7" fillId="2" borderId="3" xfId="0" applyFont="1" applyFill="1" applyBorder="1" applyAlignment="1" applyProtection="1">
      <alignment horizontal="left" vertical="center" wrapText="1"/>
      <protection hidden="1"/>
    </xf>
    <xf numFmtId="0" fontId="7" fillId="2" borderId="4" xfId="0" applyFont="1" applyFill="1" applyBorder="1" applyAlignment="1" applyProtection="1">
      <alignment horizontal="left" vertical="center" wrapText="1"/>
      <protection hidden="1"/>
    </xf>
    <xf numFmtId="0" fontId="11" fillId="2" borderId="14" xfId="0" applyFont="1" applyFill="1" applyBorder="1" applyAlignment="1" applyProtection="1">
      <alignment horizontal="left" vertical="center"/>
      <protection hidden="1"/>
    </xf>
    <xf numFmtId="0" fontId="11" fillId="2" borderId="15" xfId="0" applyFont="1" applyFill="1" applyBorder="1" applyAlignment="1" applyProtection="1">
      <alignment horizontal="left" vertical="center"/>
      <protection hidden="1"/>
    </xf>
    <xf numFmtId="0" fontId="0" fillId="0" borderId="11" xfId="0" applyBorder="1" applyAlignment="1" applyProtection="1">
      <alignment horizontal="center" vertical="center"/>
      <protection locked="0" hidden="1"/>
    </xf>
    <xf numFmtId="0" fontId="26" fillId="0" borderId="12" xfId="0" applyFont="1" applyBorder="1" applyAlignment="1" applyProtection="1">
      <alignment horizontal="center" vertical="center"/>
      <protection hidden="1"/>
    </xf>
    <xf numFmtId="0" fontId="26" fillId="0" borderId="20" xfId="0" applyFont="1" applyBorder="1" applyAlignment="1" applyProtection="1">
      <alignment horizontal="center" vertical="center"/>
      <protection hidden="1"/>
    </xf>
    <xf numFmtId="0" fontId="26" fillId="0" borderId="21" xfId="0" applyFont="1" applyBorder="1" applyAlignment="1" applyProtection="1">
      <alignment horizontal="center" vertical="center"/>
      <protection hidden="1"/>
    </xf>
    <xf numFmtId="0" fontId="26" fillId="0" borderId="22" xfId="0" applyFont="1" applyBorder="1" applyAlignment="1" applyProtection="1">
      <alignment horizontal="center" vertical="center"/>
      <protection hidden="1"/>
    </xf>
    <xf numFmtId="0" fontId="11" fillId="2" borderId="4" xfId="0" applyFont="1" applyFill="1" applyBorder="1" applyAlignment="1" applyProtection="1">
      <alignment horizontal="left" vertical="center"/>
      <protection hidden="1"/>
    </xf>
    <xf numFmtId="0" fontId="0" fillId="0" borderId="11" xfId="0" applyBorder="1" applyAlignment="1" applyProtection="1">
      <alignment horizontal="center" vertical="center" wrapText="1"/>
      <protection locked="0" hidden="1"/>
    </xf>
    <xf numFmtId="0" fontId="25" fillId="0" borderId="21" xfId="0" applyFont="1" applyBorder="1" applyAlignment="1" applyProtection="1">
      <alignment horizontal="center" vertical="center"/>
      <protection hidden="1"/>
    </xf>
    <xf numFmtId="0" fontId="25" fillId="0" borderId="22" xfId="0" applyFont="1" applyBorder="1" applyAlignment="1" applyProtection="1">
      <alignment horizontal="center" vertical="center"/>
      <protection hidden="1"/>
    </xf>
    <xf numFmtId="0" fontId="8" fillId="0" borderId="0" xfId="1" applyFill="1" applyBorder="1" applyAlignment="1" applyProtection="1">
      <alignment horizontal="left"/>
    </xf>
    <xf numFmtId="0" fontId="12" fillId="2" borderId="0" xfId="0" applyFont="1" applyFill="1" applyAlignment="1">
      <alignment horizontal="left" vertical="center" wrapText="1"/>
    </xf>
  </cellXfs>
  <cellStyles count="6">
    <cellStyle name="BlanketOverskrift" xfId="5"/>
    <cellStyle name="GruppeOverskrift" xfId="3"/>
    <cellStyle name="Link" xfId="1" builtinId="8"/>
    <cellStyle name="Normal" xfId="0" builtinId="0"/>
    <cellStyle name="Normal 2" xfId="4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1504950</xdr:colOff>
      <xdr:row>0</xdr:row>
      <xdr:rowOff>76200</xdr:rowOff>
    </xdr:from>
    <xdr:to>
      <xdr:col>3</xdr:col>
      <xdr:colOff>3431453</xdr:colOff>
      <xdr:row>3</xdr:row>
      <xdr:rowOff>157029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14575" y="76200"/>
          <a:ext cx="1926503" cy="6523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FT farver">
      <a:dk1>
        <a:sysClr val="windowText" lastClr="000000"/>
      </a:dk1>
      <a:lt1>
        <a:sysClr val="window" lastClr="FFFFFF"/>
      </a:lt1>
      <a:dk2>
        <a:srgbClr val="5F1A15"/>
      </a:dk2>
      <a:lt2>
        <a:srgbClr val="F0E1CD"/>
      </a:lt2>
      <a:accent1>
        <a:srgbClr val="990000"/>
      </a:accent1>
      <a:accent2>
        <a:srgbClr val="FF9933"/>
      </a:accent2>
      <a:accent3>
        <a:srgbClr val="00505F"/>
      </a:accent3>
      <a:accent4>
        <a:srgbClr val="82A0AA"/>
      </a:accent4>
      <a:accent5>
        <a:srgbClr val="1E5F32"/>
      </a:accent5>
      <a:accent6>
        <a:srgbClr val="9BD2AA"/>
      </a:accent6>
      <a:hlink>
        <a:srgbClr val="990000"/>
      </a:hlink>
      <a:folHlink>
        <a:srgbClr val="FF9933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IH2"/>
  <sheetViews>
    <sheetView workbookViewId="0">
      <pane xSplit="2" ySplit="1" topLeftCell="GK2" activePane="bottomRight" state="frozen"/>
      <selection activeCell="B26" sqref="B26"/>
      <selection pane="topRight" activeCell="B26" sqref="B26"/>
      <selection pane="bottomLeft" activeCell="B26" sqref="B26"/>
      <selection pane="bottomRight" activeCell="GN17" sqref="GN17"/>
    </sheetView>
  </sheetViews>
  <sheetFormatPr defaultRowHeight="15" x14ac:dyDescent="0.25"/>
  <cols>
    <col min="1" max="1" width="5.7109375" bestFit="1" customWidth="1"/>
    <col min="2" max="2" width="15.5703125" bestFit="1" customWidth="1"/>
    <col min="3" max="3" width="7.140625" bestFit="1" customWidth="1"/>
    <col min="4" max="4" width="7.5703125" bestFit="1" customWidth="1"/>
    <col min="5" max="7" width="20" bestFit="1" customWidth="1"/>
    <col min="8" max="8" width="17.42578125" bestFit="1" customWidth="1"/>
    <col min="9" max="10" width="19" bestFit="1" customWidth="1"/>
    <col min="11" max="11" width="20" bestFit="1" customWidth="1"/>
    <col min="12" max="12" width="17.42578125" bestFit="1" customWidth="1"/>
    <col min="13" max="14" width="19" bestFit="1" customWidth="1"/>
    <col min="15" max="17" width="17.42578125" bestFit="1" customWidth="1"/>
    <col min="18" max="18" width="19" bestFit="1" customWidth="1"/>
    <col min="19" max="19" width="20" bestFit="1" customWidth="1"/>
    <col min="20" max="20" width="19" bestFit="1" customWidth="1"/>
    <col min="21" max="21" width="20" bestFit="1" customWidth="1"/>
    <col min="22" max="22" width="17.42578125" bestFit="1" customWidth="1"/>
    <col min="23" max="23" width="21" bestFit="1" customWidth="1"/>
    <col min="24" max="24" width="17.42578125" bestFit="1" customWidth="1"/>
    <col min="25" max="25" width="21" bestFit="1" customWidth="1"/>
    <col min="26" max="26" width="19" bestFit="1" customWidth="1"/>
    <col min="27" max="27" width="20" bestFit="1" customWidth="1"/>
    <col min="28" max="28" width="14" bestFit="1" customWidth="1"/>
    <col min="29" max="29" width="17.42578125" bestFit="1" customWidth="1"/>
    <col min="30" max="30" width="14.85546875" bestFit="1" customWidth="1"/>
    <col min="31" max="33" width="17.42578125" bestFit="1" customWidth="1"/>
    <col min="34" max="34" width="15.28515625" bestFit="1" customWidth="1"/>
    <col min="35" max="35" width="17.42578125" bestFit="1" customWidth="1"/>
    <col min="36" max="36" width="20" bestFit="1" customWidth="1"/>
    <col min="37" max="37" width="17.42578125" bestFit="1" customWidth="1"/>
    <col min="38" max="38" width="22.7109375" bestFit="1" customWidth="1"/>
    <col min="39" max="39" width="21" bestFit="1" customWidth="1"/>
    <col min="40" max="40" width="15.85546875" bestFit="1" customWidth="1"/>
    <col min="41" max="41" width="12.85546875" bestFit="1" customWidth="1"/>
    <col min="42" max="42" width="19" bestFit="1" customWidth="1"/>
    <col min="43" max="43" width="20" bestFit="1" customWidth="1"/>
    <col min="44" max="44" width="16.28515625" bestFit="1" customWidth="1"/>
    <col min="45" max="45" width="22.7109375" bestFit="1" customWidth="1"/>
    <col min="46" max="46" width="14.42578125" bestFit="1" customWidth="1"/>
    <col min="47" max="47" width="16.28515625" bestFit="1" customWidth="1"/>
    <col min="48" max="48" width="17.42578125" bestFit="1" customWidth="1"/>
    <col min="49" max="49" width="20" bestFit="1" customWidth="1"/>
    <col min="50" max="50" width="19" bestFit="1" customWidth="1"/>
    <col min="51" max="52" width="17.42578125" bestFit="1" customWidth="1"/>
    <col min="53" max="53" width="21" bestFit="1" customWidth="1"/>
    <col min="54" max="56" width="20" bestFit="1" customWidth="1"/>
    <col min="57" max="57" width="21" bestFit="1" customWidth="1"/>
    <col min="58" max="58" width="22.7109375" bestFit="1" customWidth="1"/>
    <col min="59" max="59" width="15.28515625" bestFit="1" customWidth="1"/>
    <col min="60" max="60" width="12.42578125" bestFit="1" customWidth="1"/>
    <col min="61" max="61" width="13.85546875" bestFit="1" customWidth="1"/>
    <col min="62" max="63" width="16.28515625" bestFit="1" customWidth="1"/>
    <col min="64" max="64" width="20" bestFit="1" customWidth="1"/>
    <col min="65" max="65" width="11.7109375" bestFit="1" customWidth="1"/>
    <col min="66" max="66" width="19" bestFit="1" customWidth="1"/>
    <col min="67" max="67" width="20" bestFit="1" customWidth="1"/>
    <col min="68" max="68" width="18.140625" bestFit="1" customWidth="1"/>
    <col min="69" max="69" width="20" bestFit="1" customWidth="1"/>
    <col min="70" max="70" width="19" bestFit="1" customWidth="1"/>
    <col min="71" max="71" width="17.42578125" bestFit="1" customWidth="1"/>
    <col min="72" max="72" width="17" bestFit="1" customWidth="1"/>
    <col min="73" max="74" width="17.42578125" bestFit="1" customWidth="1"/>
    <col min="75" max="75" width="20" bestFit="1" customWidth="1"/>
    <col min="76" max="76" width="18.140625" bestFit="1" customWidth="1"/>
    <col min="77" max="77" width="14.28515625" bestFit="1" customWidth="1"/>
    <col min="78" max="78" width="19" bestFit="1" customWidth="1"/>
    <col min="79" max="79" width="17" bestFit="1" customWidth="1"/>
    <col min="80" max="81" width="17.42578125" bestFit="1" customWidth="1"/>
    <col min="82" max="82" width="20" bestFit="1" customWidth="1"/>
    <col min="83" max="83" width="18.140625" bestFit="1" customWidth="1"/>
    <col min="84" max="84" width="12.5703125" bestFit="1" customWidth="1"/>
    <col min="85" max="85" width="12.7109375" bestFit="1" customWidth="1"/>
    <col min="86" max="86" width="15.28515625" bestFit="1" customWidth="1"/>
    <col min="87" max="87" width="12" bestFit="1" customWidth="1"/>
    <col min="88" max="88" width="13.5703125" bestFit="1" customWidth="1"/>
    <col min="89" max="89" width="15.28515625" bestFit="1" customWidth="1"/>
    <col min="90" max="91" width="17.42578125" bestFit="1" customWidth="1"/>
    <col min="92" max="92" width="16.28515625" bestFit="1" customWidth="1"/>
    <col min="93" max="93" width="18.140625" bestFit="1" customWidth="1"/>
    <col min="94" max="94" width="13.7109375" bestFit="1" customWidth="1"/>
    <col min="95" max="95" width="11.85546875" bestFit="1" customWidth="1"/>
    <col min="96" max="96" width="16.28515625" bestFit="1" customWidth="1"/>
    <col min="97" max="97" width="17.42578125" bestFit="1" customWidth="1"/>
    <col min="98" max="98" width="16.28515625" bestFit="1" customWidth="1"/>
    <col min="99" max="99" width="15.28515625" bestFit="1" customWidth="1"/>
    <col min="100" max="100" width="16.28515625" bestFit="1" customWidth="1"/>
    <col min="101" max="101" width="19" bestFit="1" customWidth="1"/>
    <col min="102" max="103" width="17.42578125" bestFit="1" customWidth="1"/>
    <col min="104" max="109" width="19" bestFit="1" customWidth="1"/>
    <col min="110" max="110" width="17.42578125" bestFit="1" customWidth="1"/>
    <col min="111" max="111" width="17" bestFit="1" customWidth="1"/>
    <col min="112" max="112" width="19" bestFit="1" customWidth="1"/>
    <col min="113" max="114" width="16.28515625" bestFit="1" customWidth="1"/>
    <col min="115" max="115" width="17.42578125" bestFit="1" customWidth="1"/>
    <col min="116" max="117" width="15.28515625" bestFit="1" customWidth="1"/>
    <col min="118" max="118" width="16.28515625" bestFit="1" customWidth="1"/>
    <col min="119" max="119" width="15.28515625" bestFit="1" customWidth="1"/>
    <col min="120" max="120" width="20" bestFit="1" customWidth="1"/>
    <col min="121" max="122" width="21" bestFit="1" customWidth="1"/>
    <col min="123" max="123" width="14.140625" bestFit="1" customWidth="1"/>
    <col min="124" max="124" width="17.42578125" bestFit="1" customWidth="1"/>
    <col min="125" max="125" width="19" bestFit="1" customWidth="1"/>
    <col min="126" max="126" width="22.7109375" bestFit="1" customWidth="1"/>
    <col min="127" max="129" width="21" bestFit="1" customWidth="1"/>
    <col min="130" max="130" width="20" bestFit="1" customWidth="1"/>
    <col min="131" max="131" width="19" bestFit="1" customWidth="1"/>
    <col min="132" max="133" width="21" bestFit="1" customWidth="1"/>
    <col min="134" max="134" width="19" bestFit="1" customWidth="1"/>
    <col min="135" max="135" width="17.42578125" bestFit="1" customWidth="1"/>
    <col min="136" max="136" width="13.7109375" bestFit="1" customWidth="1"/>
    <col min="137" max="144" width="19" bestFit="1" customWidth="1"/>
    <col min="145" max="145" width="13.85546875" bestFit="1" customWidth="1"/>
    <col min="146" max="146" width="17.42578125" bestFit="1" customWidth="1"/>
    <col min="147" max="147" width="14" bestFit="1" customWidth="1"/>
    <col min="148" max="148" width="17.42578125" bestFit="1" customWidth="1"/>
    <col min="149" max="149" width="15.28515625" bestFit="1" customWidth="1"/>
    <col min="150" max="150" width="17.42578125" bestFit="1" customWidth="1"/>
    <col min="151" max="151" width="13.5703125" bestFit="1" customWidth="1"/>
    <col min="152" max="152" width="15.28515625" bestFit="1" customWidth="1"/>
    <col min="153" max="153" width="16.140625" bestFit="1" customWidth="1"/>
    <col min="154" max="154" width="15.28515625" bestFit="1" customWidth="1"/>
    <col min="155" max="156" width="16.28515625" bestFit="1" customWidth="1"/>
    <col min="157" max="157" width="15.7109375" bestFit="1" customWidth="1"/>
    <col min="158" max="158" width="14.5703125" bestFit="1" customWidth="1"/>
    <col min="159" max="159" width="13.7109375" bestFit="1" customWidth="1"/>
    <col min="160" max="160" width="17.42578125" bestFit="1" customWidth="1"/>
    <col min="161" max="161" width="14.140625" bestFit="1" customWidth="1"/>
    <col min="162" max="163" width="21" bestFit="1" customWidth="1"/>
    <col min="164" max="164" width="16.5703125" bestFit="1" customWidth="1"/>
    <col min="165" max="165" width="14.5703125" bestFit="1" customWidth="1"/>
    <col min="166" max="166" width="14.42578125" bestFit="1" customWidth="1"/>
    <col min="167" max="167" width="15.5703125" bestFit="1" customWidth="1"/>
    <col min="168" max="168" width="14.140625" bestFit="1" customWidth="1"/>
    <col min="169" max="169" width="22.7109375" bestFit="1" customWidth="1"/>
    <col min="170" max="170" width="17.42578125" bestFit="1" customWidth="1"/>
    <col min="171" max="171" width="19" bestFit="1" customWidth="1"/>
    <col min="172" max="172" width="20" bestFit="1" customWidth="1"/>
    <col min="173" max="173" width="19" bestFit="1" customWidth="1"/>
    <col min="174" max="176" width="20" bestFit="1" customWidth="1"/>
    <col min="177" max="177" width="17.42578125" bestFit="1" customWidth="1"/>
    <col min="178" max="179" width="19" bestFit="1" customWidth="1"/>
    <col min="180" max="180" width="17.42578125" bestFit="1" customWidth="1"/>
    <col min="181" max="181" width="20" bestFit="1" customWidth="1"/>
    <col min="182" max="182" width="16.28515625" bestFit="1" customWidth="1"/>
    <col min="183" max="183" width="20" bestFit="1" customWidth="1"/>
    <col min="184" max="184" width="17.42578125" bestFit="1" customWidth="1"/>
    <col min="185" max="185" width="20" bestFit="1" customWidth="1"/>
    <col min="186" max="186" width="17.42578125" bestFit="1" customWidth="1"/>
    <col min="187" max="187" width="14.85546875" bestFit="1" customWidth="1"/>
    <col min="188" max="188" width="16.28515625" bestFit="1" customWidth="1"/>
    <col min="189" max="189" width="21" bestFit="1" customWidth="1"/>
    <col min="190" max="190" width="14.5703125" bestFit="1" customWidth="1"/>
    <col min="191" max="191" width="16.28515625" bestFit="1" customWidth="1"/>
    <col min="192" max="192" width="21" bestFit="1" customWidth="1"/>
    <col min="193" max="193" width="14.28515625" bestFit="1" customWidth="1"/>
    <col min="194" max="195" width="20" bestFit="1" customWidth="1"/>
    <col min="196" max="196" width="15.28515625" bestFit="1" customWidth="1"/>
    <col min="197" max="199" width="20" bestFit="1" customWidth="1"/>
    <col min="200" max="201" width="19" bestFit="1" customWidth="1"/>
    <col min="202" max="203" width="17.42578125" bestFit="1" customWidth="1"/>
    <col min="204" max="204" width="14.85546875" bestFit="1" customWidth="1"/>
    <col min="205" max="205" width="16.28515625" bestFit="1" customWidth="1"/>
    <col min="206" max="207" width="14.28515625" bestFit="1" customWidth="1"/>
    <col min="208" max="208" width="15.28515625" bestFit="1" customWidth="1"/>
    <col min="209" max="209" width="16.85546875" bestFit="1" customWidth="1"/>
    <col min="210" max="210" width="16.28515625" bestFit="1" customWidth="1"/>
    <col min="211" max="211" width="16" bestFit="1" customWidth="1"/>
    <col min="212" max="212" width="17.42578125" bestFit="1" customWidth="1"/>
    <col min="213" max="213" width="21" bestFit="1" customWidth="1"/>
    <col min="214" max="214" width="15.42578125" bestFit="1" customWidth="1"/>
    <col min="215" max="215" width="20" bestFit="1" customWidth="1"/>
    <col min="216" max="216" width="13.7109375" bestFit="1" customWidth="1"/>
    <col min="217" max="217" width="14.7109375" bestFit="1" customWidth="1"/>
    <col min="218" max="218" width="19" bestFit="1" customWidth="1"/>
    <col min="219" max="219" width="15" bestFit="1" customWidth="1"/>
    <col min="220" max="220" width="19" bestFit="1" customWidth="1"/>
    <col min="221" max="221" width="21" bestFit="1" customWidth="1"/>
    <col min="222" max="222" width="20" bestFit="1" customWidth="1"/>
    <col min="223" max="223" width="15.42578125" bestFit="1" customWidth="1"/>
    <col min="224" max="224" width="19" bestFit="1" customWidth="1"/>
    <col min="225" max="225" width="14.42578125" bestFit="1" customWidth="1"/>
    <col min="226" max="226" width="14" bestFit="1" customWidth="1"/>
    <col min="227" max="227" width="19" bestFit="1" customWidth="1"/>
    <col min="228" max="228" width="14" bestFit="1" customWidth="1"/>
    <col min="229" max="230" width="19" bestFit="1" customWidth="1"/>
    <col min="231" max="231" width="20" bestFit="1" customWidth="1"/>
    <col min="232" max="232" width="21" bestFit="1" customWidth="1"/>
    <col min="233" max="233" width="19" bestFit="1" customWidth="1"/>
    <col min="234" max="234" width="15.42578125" bestFit="1" customWidth="1"/>
    <col min="235" max="235" width="14.85546875" bestFit="1" customWidth="1"/>
    <col min="236" max="236" width="15.140625" bestFit="1" customWidth="1"/>
    <col min="237" max="237" width="15.28515625" bestFit="1" customWidth="1"/>
    <col min="238" max="238" width="15.5703125" bestFit="1" customWidth="1"/>
    <col min="239" max="239" width="13.7109375" bestFit="1" customWidth="1"/>
    <col min="240" max="240" width="14.140625" bestFit="1" customWidth="1"/>
    <col min="241" max="241" width="15.7109375" bestFit="1" customWidth="1"/>
    <col min="242" max="242" width="15" bestFit="1" customWidth="1"/>
    <col min="243" max="243" width="15.140625" bestFit="1" customWidth="1"/>
    <col min="244" max="244" width="14.28515625" bestFit="1" customWidth="1"/>
    <col min="245" max="245" width="14.5703125" bestFit="1" customWidth="1"/>
    <col min="246" max="246" width="15.5703125" bestFit="1" customWidth="1"/>
    <col min="247" max="247" width="15.85546875" bestFit="1" customWidth="1"/>
    <col min="248" max="248" width="15.5703125" bestFit="1" customWidth="1"/>
    <col min="249" max="249" width="14.7109375" bestFit="1" customWidth="1"/>
    <col min="250" max="254" width="21" bestFit="1" customWidth="1"/>
    <col min="255" max="256" width="22.7109375" bestFit="1" customWidth="1"/>
    <col min="257" max="257" width="15.42578125" bestFit="1" customWidth="1"/>
    <col min="258" max="258" width="19" bestFit="1" customWidth="1"/>
    <col min="259" max="259" width="14.42578125" bestFit="1" customWidth="1"/>
    <col min="260" max="260" width="15.140625" bestFit="1" customWidth="1"/>
    <col min="261" max="261" width="13.85546875" bestFit="1" customWidth="1"/>
    <col min="262" max="262" width="15.140625" bestFit="1" customWidth="1"/>
    <col min="263" max="263" width="14.28515625" bestFit="1" customWidth="1"/>
    <col min="264" max="264" width="15.7109375" bestFit="1" customWidth="1"/>
    <col min="265" max="265" width="14.28515625" bestFit="1" customWidth="1"/>
    <col min="266" max="266" width="16.7109375" bestFit="1" customWidth="1"/>
    <col min="267" max="267" width="13.5703125" bestFit="1" customWidth="1"/>
    <col min="268" max="268" width="15.28515625" bestFit="1" customWidth="1"/>
    <col min="269" max="269" width="15.7109375" bestFit="1" customWidth="1"/>
    <col min="270" max="270" width="15.5703125" bestFit="1" customWidth="1"/>
    <col min="271" max="271" width="19" bestFit="1" customWidth="1"/>
    <col min="272" max="272" width="14.42578125" bestFit="1" customWidth="1"/>
    <col min="273" max="274" width="19" bestFit="1" customWidth="1"/>
    <col min="275" max="275" width="17" bestFit="1" customWidth="1"/>
    <col min="276" max="276" width="15.5703125" bestFit="1" customWidth="1"/>
    <col min="277" max="278" width="19" bestFit="1" customWidth="1"/>
    <col min="279" max="279" width="20" bestFit="1" customWidth="1"/>
    <col min="280" max="280" width="19" bestFit="1" customWidth="1"/>
    <col min="281" max="281" width="14.140625" bestFit="1" customWidth="1"/>
    <col min="282" max="283" width="19" bestFit="1" customWidth="1"/>
    <col min="284" max="284" width="14.140625" bestFit="1" customWidth="1"/>
    <col min="285" max="285" width="19" bestFit="1" customWidth="1"/>
    <col min="286" max="286" width="21" bestFit="1" customWidth="1"/>
    <col min="287" max="287" width="17.42578125" bestFit="1" customWidth="1"/>
    <col min="288" max="288" width="14.5703125" bestFit="1" customWidth="1"/>
    <col min="289" max="291" width="16.28515625" bestFit="1" customWidth="1"/>
    <col min="292" max="292" width="14.42578125" bestFit="1" customWidth="1"/>
    <col min="293" max="298" width="17.42578125" bestFit="1" customWidth="1"/>
    <col min="299" max="299" width="16.140625" bestFit="1" customWidth="1"/>
    <col min="300" max="301" width="19" bestFit="1" customWidth="1"/>
    <col min="302" max="302" width="16.28515625" bestFit="1" customWidth="1"/>
    <col min="303" max="303" width="14" bestFit="1" customWidth="1"/>
    <col min="304" max="304" width="17.85546875" bestFit="1" customWidth="1"/>
    <col min="305" max="305" width="16" bestFit="1" customWidth="1"/>
    <col min="306" max="306" width="15.42578125" bestFit="1" customWidth="1"/>
    <col min="307" max="307" width="16.28515625" bestFit="1" customWidth="1"/>
    <col min="308" max="308" width="16" bestFit="1" customWidth="1"/>
    <col min="309" max="309" width="22.7109375" bestFit="1" customWidth="1"/>
    <col min="310" max="310" width="20" bestFit="1" customWidth="1"/>
    <col min="311" max="311" width="17.42578125" bestFit="1" customWidth="1"/>
    <col min="312" max="312" width="22.7109375" bestFit="1" customWidth="1"/>
    <col min="313" max="313" width="20" bestFit="1" customWidth="1"/>
    <col min="314" max="314" width="17.42578125" bestFit="1" customWidth="1"/>
    <col min="315" max="315" width="15.28515625" bestFit="1" customWidth="1"/>
    <col min="316" max="317" width="17.42578125" bestFit="1" customWidth="1"/>
    <col min="318" max="318" width="16.28515625" bestFit="1" customWidth="1"/>
    <col min="319" max="319" width="17.42578125" bestFit="1" customWidth="1"/>
    <col min="320" max="320" width="14.85546875" bestFit="1" customWidth="1"/>
    <col min="321" max="321" width="16.140625" bestFit="1" customWidth="1"/>
    <col min="322" max="322" width="15.5703125" bestFit="1" customWidth="1"/>
    <col min="323" max="323" width="14.28515625" bestFit="1" customWidth="1"/>
    <col min="324" max="324" width="15" bestFit="1" customWidth="1"/>
    <col min="325" max="325" width="20" bestFit="1" customWidth="1"/>
    <col min="326" max="327" width="16.28515625" bestFit="1" customWidth="1"/>
    <col min="328" max="328" width="14" bestFit="1" customWidth="1"/>
    <col min="329" max="330" width="20" bestFit="1" customWidth="1"/>
    <col min="331" max="331" width="14.42578125" bestFit="1" customWidth="1"/>
    <col min="332" max="332" width="14" bestFit="1" customWidth="1"/>
    <col min="333" max="333" width="14.5703125" bestFit="1" customWidth="1"/>
    <col min="334" max="334" width="20" bestFit="1" customWidth="1"/>
    <col min="335" max="335" width="15.28515625" bestFit="1" customWidth="1"/>
    <col min="336" max="336" width="13.7109375" bestFit="1" customWidth="1"/>
    <col min="337" max="337" width="17" bestFit="1" customWidth="1"/>
    <col min="338" max="338" width="20" bestFit="1" customWidth="1"/>
    <col min="339" max="339" width="17" bestFit="1" customWidth="1"/>
    <col min="340" max="340" width="14.85546875" bestFit="1" customWidth="1"/>
    <col min="341" max="341" width="20.7109375" bestFit="1" customWidth="1"/>
    <col min="342" max="342" width="17.7109375" bestFit="1" customWidth="1"/>
    <col min="343" max="343" width="16.28515625" bestFit="1" customWidth="1"/>
    <col min="344" max="344" width="18.140625" bestFit="1" customWidth="1"/>
    <col min="345" max="345" width="15" bestFit="1" customWidth="1"/>
    <col min="346" max="346" width="15.28515625" bestFit="1" customWidth="1"/>
    <col min="347" max="347" width="15.5703125" bestFit="1" customWidth="1"/>
    <col min="348" max="348" width="16.5703125" bestFit="1" customWidth="1"/>
    <col min="349" max="349" width="15.7109375" bestFit="1" customWidth="1"/>
    <col min="350" max="350" width="20" bestFit="1" customWidth="1"/>
    <col min="351" max="351" width="15.5703125" bestFit="1" customWidth="1"/>
    <col min="352" max="352" width="21.85546875" bestFit="1" customWidth="1"/>
    <col min="353" max="353" width="19" bestFit="1" customWidth="1"/>
    <col min="354" max="354" width="15.42578125" bestFit="1" customWidth="1"/>
    <col min="355" max="355" width="16.42578125" bestFit="1" customWidth="1"/>
    <col min="356" max="356" width="13.85546875" bestFit="1" customWidth="1"/>
    <col min="357" max="357" width="17.42578125" bestFit="1" customWidth="1"/>
    <col min="358" max="358" width="16.28515625" bestFit="1" customWidth="1"/>
    <col min="359" max="359" width="15.28515625" bestFit="1" customWidth="1"/>
    <col min="360" max="360" width="16.28515625" bestFit="1" customWidth="1"/>
    <col min="361" max="361" width="15.28515625" bestFit="1" customWidth="1"/>
    <col min="362" max="362" width="15.5703125" bestFit="1" customWidth="1"/>
    <col min="363" max="363" width="19.7109375" bestFit="1" customWidth="1"/>
    <col min="364" max="364" width="15.140625" bestFit="1" customWidth="1"/>
    <col min="365" max="365" width="16.42578125" bestFit="1" customWidth="1"/>
    <col min="366" max="366" width="16.5703125" bestFit="1" customWidth="1"/>
    <col min="367" max="367" width="16.140625" bestFit="1" customWidth="1"/>
    <col min="368" max="368" width="16.85546875" bestFit="1" customWidth="1"/>
    <col min="369" max="369" width="16.28515625" bestFit="1" customWidth="1"/>
    <col min="370" max="370" width="19" bestFit="1" customWidth="1"/>
    <col min="371" max="371" width="13.85546875" bestFit="1" customWidth="1"/>
    <col min="372" max="372" width="13.42578125" bestFit="1" customWidth="1"/>
    <col min="373" max="373" width="13.7109375" bestFit="1" customWidth="1"/>
    <col min="374" max="374" width="14.85546875" bestFit="1" customWidth="1"/>
    <col min="375" max="375" width="16.5703125" bestFit="1" customWidth="1"/>
    <col min="376" max="378" width="21" bestFit="1" customWidth="1"/>
    <col min="379" max="379" width="22.7109375" bestFit="1" customWidth="1"/>
    <col min="380" max="380" width="14.28515625" bestFit="1" customWidth="1"/>
    <col min="381" max="381" width="15.28515625" bestFit="1" customWidth="1"/>
    <col min="382" max="382" width="11.7109375" bestFit="1" customWidth="1"/>
    <col min="383" max="383" width="17.42578125" bestFit="1" customWidth="1"/>
    <col min="384" max="384" width="17.5703125" bestFit="1" customWidth="1"/>
    <col min="385" max="385" width="19.85546875" bestFit="1" customWidth="1"/>
    <col min="386" max="386" width="15.28515625" bestFit="1" customWidth="1"/>
    <col min="387" max="387" width="17.42578125" bestFit="1" customWidth="1"/>
    <col min="388" max="388" width="22.7109375" bestFit="1" customWidth="1"/>
    <col min="389" max="389" width="17.7109375" bestFit="1" customWidth="1"/>
    <col min="390" max="390" width="15.28515625" bestFit="1" customWidth="1"/>
    <col min="391" max="391" width="17.7109375" bestFit="1" customWidth="1"/>
    <col min="392" max="393" width="15.85546875" bestFit="1" customWidth="1"/>
    <col min="394" max="394" width="19" bestFit="1" customWidth="1"/>
    <col min="395" max="395" width="16.140625" bestFit="1" customWidth="1"/>
    <col min="396" max="396" width="16.85546875" bestFit="1" customWidth="1"/>
    <col min="397" max="397" width="17.42578125" bestFit="1" customWidth="1"/>
    <col min="398" max="398" width="15.5703125" bestFit="1" customWidth="1"/>
    <col min="399" max="399" width="15.7109375" bestFit="1" customWidth="1"/>
    <col min="400" max="401" width="19" bestFit="1" customWidth="1"/>
    <col min="402" max="403" width="16.28515625" bestFit="1" customWidth="1"/>
    <col min="404" max="404" width="15.140625" bestFit="1" customWidth="1"/>
    <col min="405" max="405" width="14" bestFit="1" customWidth="1"/>
    <col min="406" max="406" width="16.28515625" bestFit="1" customWidth="1"/>
    <col min="407" max="407" width="15.28515625" bestFit="1" customWidth="1"/>
    <col min="408" max="408" width="15.42578125" bestFit="1" customWidth="1"/>
    <col min="409" max="409" width="18.140625" bestFit="1" customWidth="1"/>
    <col min="410" max="410" width="16" bestFit="1" customWidth="1"/>
    <col min="411" max="411" width="15.28515625" bestFit="1" customWidth="1"/>
    <col min="412" max="412" width="19.7109375" bestFit="1" customWidth="1"/>
    <col min="413" max="413" width="16.28515625" bestFit="1" customWidth="1"/>
    <col min="414" max="414" width="20" bestFit="1" customWidth="1"/>
    <col min="415" max="415" width="14.85546875" bestFit="1" customWidth="1"/>
    <col min="416" max="416" width="20" bestFit="1" customWidth="1"/>
    <col min="417" max="417" width="15" bestFit="1" customWidth="1"/>
    <col min="418" max="419" width="19" bestFit="1" customWidth="1"/>
    <col min="420" max="420" width="21" bestFit="1" customWidth="1"/>
    <col min="421" max="421" width="15.140625" bestFit="1" customWidth="1"/>
    <col min="422" max="422" width="19" bestFit="1" customWidth="1"/>
    <col min="423" max="423" width="14.85546875" bestFit="1" customWidth="1"/>
    <col min="424" max="424" width="16.5703125" bestFit="1" customWidth="1"/>
    <col min="425" max="425" width="18.42578125" bestFit="1" customWidth="1"/>
    <col min="426" max="426" width="15.5703125" bestFit="1" customWidth="1"/>
    <col min="427" max="427" width="16.5703125" bestFit="1" customWidth="1"/>
    <col min="428" max="428" width="17.42578125" bestFit="1" customWidth="1"/>
    <col min="429" max="429" width="20" bestFit="1" customWidth="1"/>
    <col min="430" max="430" width="14.42578125" bestFit="1" customWidth="1"/>
    <col min="431" max="431" width="16.140625" bestFit="1" customWidth="1"/>
    <col min="432" max="432" width="20" bestFit="1" customWidth="1"/>
    <col min="433" max="433" width="13.85546875" bestFit="1" customWidth="1"/>
    <col min="434" max="434" width="16.140625" bestFit="1" customWidth="1"/>
    <col min="435" max="435" width="20" bestFit="1" customWidth="1"/>
    <col min="436" max="436" width="15" bestFit="1" customWidth="1"/>
    <col min="437" max="437" width="13.7109375" bestFit="1" customWidth="1"/>
    <col min="438" max="438" width="15.42578125" bestFit="1" customWidth="1"/>
    <col min="439" max="439" width="13.5703125" bestFit="1" customWidth="1"/>
    <col min="440" max="440" width="15.28515625" bestFit="1" customWidth="1"/>
    <col min="441" max="441" width="16.140625" bestFit="1" customWidth="1"/>
    <col min="442" max="442" width="14.28515625" bestFit="1" customWidth="1"/>
    <col min="443" max="443" width="16" bestFit="1" customWidth="1"/>
    <col min="444" max="444" width="15.7109375" bestFit="1" customWidth="1"/>
    <col min="445" max="445" width="14" bestFit="1" customWidth="1"/>
    <col min="446" max="446" width="14.7109375" bestFit="1" customWidth="1"/>
    <col min="447" max="447" width="14.85546875" bestFit="1" customWidth="1"/>
    <col min="448" max="448" width="15.5703125" bestFit="1" customWidth="1"/>
    <col min="449" max="449" width="17.85546875" bestFit="1" customWidth="1"/>
    <col min="450" max="450" width="15.42578125" bestFit="1" customWidth="1"/>
    <col min="451" max="451" width="13.85546875" bestFit="1" customWidth="1"/>
    <col min="452" max="452" width="15.5703125" bestFit="1" customWidth="1"/>
    <col min="453" max="453" width="16.42578125" bestFit="1" customWidth="1"/>
    <col min="454" max="454" width="15.85546875" bestFit="1" customWidth="1"/>
    <col min="455" max="455" width="16.28515625" bestFit="1" customWidth="1"/>
    <col min="456" max="456" width="15.28515625" bestFit="1" customWidth="1"/>
    <col min="457" max="457" width="13.140625" bestFit="1" customWidth="1"/>
    <col min="458" max="458" width="14.85546875" bestFit="1" customWidth="1"/>
    <col min="459" max="459" width="22.7109375" bestFit="1" customWidth="1"/>
    <col min="460" max="460" width="20" bestFit="1" customWidth="1"/>
    <col min="461" max="461" width="20.7109375" bestFit="1" customWidth="1"/>
    <col min="462" max="462" width="22.7109375" bestFit="1" customWidth="1"/>
    <col min="463" max="464" width="19" bestFit="1" customWidth="1"/>
    <col min="465" max="465" width="22.7109375" bestFit="1" customWidth="1"/>
    <col min="466" max="467" width="17.42578125" bestFit="1" customWidth="1"/>
    <col min="468" max="468" width="18.140625" bestFit="1" customWidth="1"/>
    <col min="469" max="469" width="21" bestFit="1" customWidth="1"/>
    <col min="470" max="470" width="22.7109375" bestFit="1" customWidth="1"/>
    <col min="471" max="471" width="20" bestFit="1" customWidth="1"/>
    <col min="472" max="472" width="21.85546875" bestFit="1" customWidth="1"/>
    <col min="473" max="473" width="22.7109375" bestFit="1" customWidth="1"/>
    <col min="474" max="474" width="20" bestFit="1" customWidth="1"/>
    <col min="475" max="475" width="21" bestFit="1" customWidth="1"/>
    <col min="476" max="476" width="19" bestFit="1" customWidth="1"/>
    <col min="477" max="477" width="22.7109375" bestFit="1" customWidth="1"/>
    <col min="478" max="478" width="19" bestFit="1" customWidth="1"/>
    <col min="479" max="479" width="17.42578125" bestFit="1" customWidth="1"/>
    <col min="480" max="480" width="20" bestFit="1" customWidth="1"/>
    <col min="481" max="481" width="17.42578125" bestFit="1" customWidth="1"/>
    <col min="482" max="482" width="16.28515625" bestFit="1" customWidth="1"/>
    <col min="483" max="483" width="21" bestFit="1" customWidth="1"/>
    <col min="484" max="484" width="16.28515625" bestFit="1" customWidth="1"/>
    <col min="485" max="485" width="15.28515625" bestFit="1" customWidth="1"/>
    <col min="486" max="486" width="21" bestFit="1" customWidth="1"/>
    <col min="487" max="487" width="19" bestFit="1" customWidth="1"/>
    <col min="488" max="488" width="16.28515625" bestFit="1" customWidth="1"/>
    <col min="489" max="489" width="21" bestFit="1" customWidth="1"/>
    <col min="490" max="491" width="17.42578125" bestFit="1" customWidth="1"/>
    <col min="492" max="492" width="20" bestFit="1" customWidth="1"/>
    <col min="493" max="493" width="17.42578125" bestFit="1" customWidth="1"/>
    <col min="494" max="494" width="17.140625" bestFit="1" customWidth="1"/>
    <col min="495" max="495" width="21" bestFit="1" customWidth="1"/>
    <col min="496" max="496" width="19" bestFit="1" customWidth="1"/>
    <col min="497" max="497" width="17.42578125" bestFit="1" customWidth="1"/>
    <col min="498" max="498" width="21" bestFit="1" customWidth="1"/>
    <col min="499" max="499" width="19" bestFit="1" customWidth="1"/>
    <col min="500" max="500" width="17.42578125" bestFit="1" customWidth="1"/>
    <col min="501" max="501" width="20" bestFit="1" customWidth="1"/>
    <col min="502" max="502" width="17.42578125" bestFit="1" customWidth="1"/>
    <col min="503" max="503" width="16.28515625" bestFit="1" customWidth="1"/>
    <col min="504" max="504" width="19" bestFit="1" customWidth="1"/>
    <col min="505" max="505" width="16.28515625" bestFit="1" customWidth="1"/>
    <col min="506" max="506" width="15.28515625" bestFit="1" customWidth="1"/>
    <col min="507" max="507" width="22.7109375" bestFit="1" customWidth="1"/>
    <col min="508" max="508" width="20" bestFit="1" customWidth="1"/>
    <col min="509" max="509" width="19" bestFit="1" customWidth="1"/>
    <col min="510" max="510" width="22.7109375" bestFit="1" customWidth="1"/>
    <col min="511" max="511" width="19" bestFit="1" customWidth="1"/>
    <col min="512" max="512" width="17.42578125" bestFit="1" customWidth="1"/>
    <col min="513" max="513" width="20" bestFit="1" customWidth="1"/>
    <col min="514" max="514" width="16.28515625" bestFit="1" customWidth="1"/>
    <col min="515" max="515" width="15.28515625" bestFit="1" customWidth="1"/>
    <col min="516" max="516" width="21" bestFit="1" customWidth="1"/>
    <col min="517" max="517" width="19" bestFit="1" customWidth="1"/>
    <col min="518" max="518" width="17.42578125" bestFit="1" customWidth="1"/>
    <col min="519" max="519" width="22.7109375" bestFit="1" customWidth="1"/>
    <col min="520" max="520" width="19" bestFit="1" customWidth="1"/>
    <col min="521" max="521" width="17.42578125" bestFit="1" customWidth="1"/>
    <col min="522" max="522" width="21" bestFit="1" customWidth="1"/>
    <col min="523" max="523" width="19" bestFit="1" customWidth="1"/>
    <col min="524" max="524" width="17.42578125" bestFit="1" customWidth="1"/>
    <col min="525" max="525" width="20" bestFit="1" customWidth="1"/>
    <col min="526" max="526" width="17.42578125" bestFit="1" customWidth="1"/>
    <col min="527" max="527" width="16.28515625" bestFit="1" customWidth="1"/>
    <col min="528" max="528" width="21" bestFit="1" customWidth="1"/>
    <col min="529" max="530" width="17.42578125" bestFit="1" customWidth="1"/>
    <col min="531" max="531" width="21" bestFit="1" customWidth="1"/>
    <col min="532" max="532" width="19" bestFit="1" customWidth="1"/>
    <col min="533" max="533" width="17.42578125" bestFit="1" customWidth="1"/>
    <col min="534" max="534" width="21" bestFit="1" customWidth="1"/>
    <col min="535" max="535" width="19" bestFit="1" customWidth="1"/>
    <col min="536" max="536" width="17.42578125" bestFit="1" customWidth="1"/>
    <col min="537" max="537" width="21" bestFit="1" customWidth="1"/>
    <col min="538" max="538" width="17.42578125" bestFit="1" customWidth="1"/>
    <col min="539" max="539" width="16.28515625" bestFit="1" customWidth="1"/>
    <col min="540" max="540" width="21" bestFit="1" customWidth="1"/>
    <col min="541" max="542" width="17.42578125" bestFit="1" customWidth="1"/>
    <col min="543" max="543" width="21" bestFit="1" customWidth="1"/>
    <col min="544" max="544" width="19" bestFit="1" customWidth="1"/>
    <col min="545" max="545" width="16.28515625" bestFit="1" customWidth="1"/>
    <col min="546" max="546" width="21" bestFit="1" customWidth="1"/>
    <col min="547" max="547" width="19" bestFit="1" customWidth="1"/>
    <col min="548" max="548" width="17.42578125" bestFit="1" customWidth="1"/>
    <col min="549" max="549" width="21" bestFit="1" customWidth="1"/>
    <col min="550" max="551" width="17.42578125" bestFit="1" customWidth="1"/>
    <col min="552" max="552" width="21" bestFit="1" customWidth="1"/>
    <col min="553" max="554" width="17.42578125" bestFit="1" customWidth="1"/>
    <col min="555" max="555" width="18.5703125" bestFit="1" customWidth="1"/>
    <col min="556" max="557" width="15.28515625" bestFit="1" customWidth="1"/>
    <col min="558" max="558" width="21" bestFit="1" customWidth="1"/>
    <col min="559" max="559" width="19" bestFit="1" customWidth="1"/>
    <col min="560" max="560" width="17.42578125" bestFit="1" customWidth="1"/>
    <col min="561" max="561" width="22.7109375" bestFit="1" customWidth="1"/>
    <col min="562" max="562" width="20" bestFit="1" customWidth="1"/>
    <col min="563" max="563" width="19" bestFit="1" customWidth="1"/>
    <col min="564" max="564" width="13.5703125" bestFit="1" customWidth="1"/>
  </cols>
  <sheetData>
    <row r="1" spans="1:918" x14ac:dyDescent="0.25">
      <c r="A1" s="77" t="s">
        <v>1318</v>
      </c>
      <c r="B1" s="77" t="s">
        <v>1805</v>
      </c>
      <c r="C1" s="77" t="s">
        <v>1307</v>
      </c>
      <c r="D1" s="77" t="s">
        <v>1308</v>
      </c>
      <c r="E1" s="77" t="s">
        <v>921</v>
      </c>
      <c r="F1" s="77" t="s">
        <v>932</v>
      </c>
      <c r="G1" s="77" t="s">
        <v>930</v>
      </c>
      <c r="H1" s="77" t="s">
        <v>924</v>
      </c>
      <c r="I1" s="77" t="s">
        <v>928</v>
      </c>
      <c r="J1" s="77" t="s">
        <v>1806</v>
      </c>
      <c r="K1" s="77" t="s">
        <v>915</v>
      </c>
      <c r="L1" s="77" t="s">
        <v>926</v>
      </c>
      <c r="M1" s="77" t="s">
        <v>925</v>
      </c>
      <c r="N1" s="77" t="s">
        <v>927</v>
      </c>
      <c r="O1" s="77" t="s">
        <v>914</v>
      </c>
      <c r="P1" s="77" t="s">
        <v>922</v>
      </c>
      <c r="Q1" s="77" t="s">
        <v>923</v>
      </c>
      <c r="R1" s="77" t="s">
        <v>920</v>
      </c>
      <c r="S1" s="77" t="s">
        <v>919</v>
      </c>
      <c r="T1" s="77" t="s">
        <v>934</v>
      </c>
      <c r="U1" s="77" t="s">
        <v>916</v>
      </c>
      <c r="V1" s="77" t="s">
        <v>935</v>
      </c>
      <c r="W1" s="77" t="s">
        <v>931</v>
      </c>
      <c r="X1" s="77" t="s">
        <v>918</v>
      </c>
      <c r="Y1" s="77" t="s">
        <v>917</v>
      </c>
      <c r="Z1" s="77" t="s">
        <v>933</v>
      </c>
      <c r="AA1" s="77" t="s">
        <v>929</v>
      </c>
      <c r="AB1" s="77" t="s">
        <v>954</v>
      </c>
      <c r="AC1" s="77" t="s">
        <v>956</v>
      </c>
      <c r="AD1" s="77" t="s">
        <v>960</v>
      </c>
      <c r="AE1" s="77" t="s">
        <v>959</v>
      </c>
      <c r="AF1" s="77" t="s">
        <v>958</v>
      </c>
      <c r="AG1" s="77" t="s">
        <v>968</v>
      </c>
      <c r="AH1" s="77" t="s">
        <v>953</v>
      </c>
      <c r="AI1" s="77" t="s">
        <v>963</v>
      </c>
      <c r="AJ1" s="77" t="s">
        <v>957</v>
      </c>
      <c r="AK1" s="77" t="s">
        <v>955</v>
      </c>
      <c r="AL1" s="77" t="s">
        <v>967</v>
      </c>
      <c r="AM1" s="77" t="s">
        <v>965</v>
      </c>
      <c r="AN1" s="77" t="s">
        <v>964</v>
      </c>
      <c r="AO1" s="77" t="s">
        <v>962</v>
      </c>
      <c r="AP1" s="77" t="s">
        <v>966</v>
      </c>
      <c r="AQ1" s="77" t="s">
        <v>961</v>
      </c>
      <c r="AR1" s="77" t="s">
        <v>942</v>
      </c>
      <c r="AS1" s="77" t="s">
        <v>937</v>
      </c>
      <c r="AT1" s="77" t="s">
        <v>938</v>
      </c>
      <c r="AU1" s="77" t="s">
        <v>936</v>
      </c>
      <c r="AV1" s="77" t="s">
        <v>943</v>
      </c>
      <c r="AW1" s="77" t="s">
        <v>945</v>
      </c>
      <c r="AX1" s="77" t="s">
        <v>946</v>
      </c>
      <c r="AY1" s="77" t="s">
        <v>940</v>
      </c>
      <c r="AZ1" s="77" t="s">
        <v>939</v>
      </c>
      <c r="BA1" s="77" t="s">
        <v>944</v>
      </c>
      <c r="BB1" s="77" t="s">
        <v>941</v>
      </c>
      <c r="BC1" s="77" t="s">
        <v>947</v>
      </c>
      <c r="BD1" s="77" t="s">
        <v>949</v>
      </c>
      <c r="BE1" s="77" t="s">
        <v>950</v>
      </c>
      <c r="BF1" s="77" t="s">
        <v>952</v>
      </c>
      <c r="BG1" s="77" t="s">
        <v>948</v>
      </c>
      <c r="BH1" s="77" t="s">
        <v>951</v>
      </c>
      <c r="BI1" s="77" t="s">
        <v>969</v>
      </c>
      <c r="BJ1" s="77" t="s">
        <v>1362</v>
      </c>
      <c r="BK1" s="77" t="s">
        <v>1345</v>
      </c>
      <c r="BL1" s="77" t="s">
        <v>1330</v>
      </c>
      <c r="BM1" s="77" t="s">
        <v>1333</v>
      </c>
      <c r="BN1" s="77" t="s">
        <v>1331</v>
      </c>
      <c r="BO1" s="77" t="s">
        <v>1337</v>
      </c>
      <c r="BP1" s="77" t="s">
        <v>1340</v>
      </c>
      <c r="BQ1" s="77" t="s">
        <v>1342</v>
      </c>
      <c r="BR1" s="77" t="s">
        <v>1334</v>
      </c>
      <c r="BS1" s="77" t="s">
        <v>1341</v>
      </c>
      <c r="BT1" s="77" t="s">
        <v>1338</v>
      </c>
      <c r="BU1" s="77" t="s">
        <v>1356</v>
      </c>
      <c r="BV1" s="77" t="s">
        <v>1354</v>
      </c>
      <c r="BW1" s="77" t="s">
        <v>1344</v>
      </c>
      <c r="BX1" s="77" t="s">
        <v>1348</v>
      </c>
      <c r="BY1" s="77" t="s">
        <v>1357</v>
      </c>
      <c r="BZ1" s="77" t="s">
        <v>1349</v>
      </c>
      <c r="CA1" s="77" t="s">
        <v>1358</v>
      </c>
      <c r="CB1" s="77" t="s">
        <v>1353</v>
      </c>
      <c r="CC1" s="77" t="s">
        <v>1359</v>
      </c>
      <c r="CD1" s="77" t="s">
        <v>1323</v>
      </c>
      <c r="CE1" s="77" t="s">
        <v>1807</v>
      </c>
      <c r="CF1" s="77" t="s">
        <v>1808</v>
      </c>
      <c r="CG1" s="77" t="s">
        <v>1452</v>
      </c>
      <c r="CH1" s="77" t="s">
        <v>1442</v>
      </c>
      <c r="CI1" s="77" t="s">
        <v>1326</v>
      </c>
      <c r="CJ1" s="77" t="s">
        <v>1321</v>
      </c>
      <c r="CK1" s="77" t="s">
        <v>1363</v>
      </c>
      <c r="CL1" s="77" t="s">
        <v>1347</v>
      </c>
      <c r="CM1" s="77" t="s">
        <v>1343</v>
      </c>
      <c r="CN1" s="77" t="s">
        <v>1355</v>
      </c>
      <c r="CO1" s="77" t="s">
        <v>1352</v>
      </c>
      <c r="CP1" s="77" t="s">
        <v>1350</v>
      </c>
      <c r="CQ1" s="77" t="s">
        <v>1346</v>
      </c>
      <c r="CR1" s="77" t="s">
        <v>1351</v>
      </c>
      <c r="CS1" s="77" t="s">
        <v>1327</v>
      </c>
      <c r="CT1" s="77" t="s">
        <v>1339</v>
      </c>
      <c r="CU1" s="77" t="s">
        <v>1329</v>
      </c>
      <c r="CV1" s="77" t="s">
        <v>1320</v>
      </c>
      <c r="CW1" s="77" t="s">
        <v>1328</v>
      </c>
      <c r="CX1" s="77" t="s">
        <v>1335</v>
      </c>
      <c r="CY1" s="77" t="s">
        <v>1332</v>
      </c>
      <c r="CZ1" s="77" t="s">
        <v>1322</v>
      </c>
      <c r="DA1" s="77" t="s">
        <v>1325</v>
      </c>
      <c r="DB1" s="77" t="s">
        <v>1336</v>
      </c>
      <c r="DC1" s="77" t="s">
        <v>1324</v>
      </c>
      <c r="DD1" s="77" t="s">
        <v>1360</v>
      </c>
      <c r="DE1" s="77" t="s">
        <v>1364</v>
      </c>
      <c r="DF1" s="77" t="s">
        <v>1361</v>
      </c>
      <c r="DG1" s="77" t="s">
        <v>1365</v>
      </c>
      <c r="DH1" s="77" t="s">
        <v>898</v>
      </c>
      <c r="DI1" s="77" t="s">
        <v>908</v>
      </c>
      <c r="DJ1" s="77" t="s">
        <v>910</v>
      </c>
      <c r="DK1" s="77" t="s">
        <v>1439</v>
      </c>
      <c r="DL1" s="77" t="s">
        <v>1017</v>
      </c>
      <c r="DM1" s="77" t="s">
        <v>911</v>
      </c>
      <c r="DN1" s="77" t="s">
        <v>1441</v>
      </c>
      <c r="DO1" s="77" t="s">
        <v>913</v>
      </c>
      <c r="DP1" s="77" t="s">
        <v>906</v>
      </c>
      <c r="DQ1" s="77" t="s">
        <v>905</v>
      </c>
      <c r="DR1" s="77" t="s">
        <v>903</v>
      </c>
      <c r="DS1" s="77" t="s">
        <v>900</v>
      </c>
      <c r="DT1" s="77" t="s">
        <v>902</v>
      </c>
      <c r="DU1" s="77" t="s">
        <v>904</v>
      </c>
      <c r="DV1" s="77" t="s">
        <v>912</v>
      </c>
      <c r="DW1" s="77" t="s">
        <v>1018</v>
      </c>
      <c r="DX1" s="77" t="s">
        <v>1440</v>
      </c>
      <c r="DY1" s="77" t="s">
        <v>909</v>
      </c>
      <c r="DZ1" s="77" t="s">
        <v>899</v>
      </c>
      <c r="EA1" s="77" t="s">
        <v>907</v>
      </c>
      <c r="EB1" s="77" t="s">
        <v>901</v>
      </c>
      <c r="EC1" s="77" t="s">
        <v>1809</v>
      </c>
      <c r="ED1" s="77" t="s">
        <v>823</v>
      </c>
      <c r="EE1" s="77" t="s">
        <v>818</v>
      </c>
      <c r="EF1" s="77" t="s">
        <v>1810</v>
      </c>
      <c r="EG1" s="77" t="s">
        <v>826</v>
      </c>
      <c r="EH1" s="77" t="s">
        <v>828</v>
      </c>
      <c r="EI1" s="77" t="s">
        <v>820</v>
      </c>
      <c r="EJ1" s="77" t="s">
        <v>830</v>
      </c>
      <c r="EK1" s="77" t="s">
        <v>832</v>
      </c>
      <c r="EL1" s="77" t="s">
        <v>814</v>
      </c>
      <c r="EM1" s="77" t="s">
        <v>808</v>
      </c>
      <c r="EN1" s="77" t="s">
        <v>812</v>
      </c>
      <c r="EO1" s="77" t="s">
        <v>816</v>
      </c>
      <c r="EP1" s="77" t="s">
        <v>810</v>
      </c>
      <c r="EQ1" s="77" t="s">
        <v>822</v>
      </c>
      <c r="ER1" s="77" t="s">
        <v>824</v>
      </c>
      <c r="ES1" s="77" t="s">
        <v>819</v>
      </c>
      <c r="ET1" s="77" t="s">
        <v>825</v>
      </c>
      <c r="EU1" s="77" t="s">
        <v>827</v>
      </c>
      <c r="EV1" s="77" t="s">
        <v>829</v>
      </c>
      <c r="EW1" s="77" t="s">
        <v>821</v>
      </c>
      <c r="EX1" s="77" t="s">
        <v>831</v>
      </c>
      <c r="EY1" s="77" t="s">
        <v>833</v>
      </c>
      <c r="EZ1" s="77" t="s">
        <v>815</v>
      </c>
      <c r="FA1" s="77" t="s">
        <v>809</v>
      </c>
      <c r="FB1" s="77" t="s">
        <v>813</v>
      </c>
      <c r="FC1" s="77" t="s">
        <v>817</v>
      </c>
      <c r="FD1" s="77" t="s">
        <v>811</v>
      </c>
      <c r="FE1" s="77" t="s">
        <v>864</v>
      </c>
      <c r="FF1" s="77" t="s">
        <v>863</v>
      </c>
      <c r="FG1" s="77" t="s">
        <v>859</v>
      </c>
      <c r="FH1" s="77" t="s">
        <v>850</v>
      </c>
      <c r="FI1" s="77" t="s">
        <v>851</v>
      </c>
      <c r="FJ1" s="77" t="s">
        <v>853</v>
      </c>
      <c r="FK1" s="77" t="s">
        <v>854</v>
      </c>
      <c r="FL1" s="77" t="s">
        <v>856</v>
      </c>
      <c r="FM1" s="77" t="s">
        <v>855</v>
      </c>
      <c r="FN1" s="77" t="s">
        <v>857</v>
      </c>
      <c r="FO1" s="77" t="s">
        <v>852</v>
      </c>
      <c r="FP1" s="77" t="s">
        <v>860</v>
      </c>
      <c r="FQ1" s="77" t="s">
        <v>868</v>
      </c>
      <c r="FR1" s="77" t="s">
        <v>867</v>
      </c>
      <c r="FS1" s="77" t="s">
        <v>1428</v>
      </c>
      <c r="FT1" s="77" t="s">
        <v>1424</v>
      </c>
      <c r="FU1" s="77" t="s">
        <v>1427</v>
      </c>
      <c r="FV1" s="77" t="s">
        <v>1425</v>
      </c>
      <c r="FW1" s="77" t="s">
        <v>1426</v>
      </c>
      <c r="FX1" s="77" t="s">
        <v>870</v>
      </c>
      <c r="FY1" s="77" t="s">
        <v>869</v>
      </c>
      <c r="FZ1" s="77" t="s">
        <v>861</v>
      </c>
      <c r="GA1" s="77" t="s">
        <v>865</v>
      </c>
      <c r="GB1" s="77" t="s">
        <v>866</v>
      </c>
      <c r="GC1" s="77" t="s">
        <v>858</v>
      </c>
      <c r="GD1" s="77" t="s">
        <v>862</v>
      </c>
      <c r="GE1" s="77" t="s">
        <v>871</v>
      </c>
      <c r="GF1" s="77" t="s">
        <v>1443</v>
      </c>
      <c r="GG1" s="77" t="s">
        <v>892</v>
      </c>
      <c r="GH1" s="77" t="s">
        <v>890</v>
      </c>
      <c r="GI1" s="77" t="s">
        <v>888</v>
      </c>
      <c r="GJ1" s="77" t="s">
        <v>894</v>
      </c>
      <c r="GK1" s="77" t="s">
        <v>891</v>
      </c>
      <c r="GL1" s="77" t="s">
        <v>1450</v>
      </c>
      <c r="GM1" s="77" t="s">
        <v>897</v>
      </c>
      <c r="GN1" s="77" t="s">
        <v>893</v>
      </c>
      <c r="GO1" s="77" t="s">
        <v>895</v>
      </c>
      <c r="GP1" s="77" t="s">
        <v>1444</v>
      </c>
      <c r="GQ1" s="77" t="s">
        <v>1447</v>
      </c>
      <c r="GR1" s="77" t="s">
        <v>1445</v>
      </c>
      <c r="GS1" s="77" t="s">
        <v>1446</v>
      </c>
      <c r="GT1" s="77" t="s">
        <v>1449</v>
      </c>
      <c r="GU1" s="77" t="s">
        <v>889</v>
      </c>
      <c r="GV1" s="77" t="s">
        <v>1448</v>
      </c>
      <c r="GW1" s="77" t="s">
        <v>896</v>
      </c>
      <c r="GX1" s="77" t="s">
        <v>1139</v>
      </c>
      <c r="GY1" s="77" t="s">
        <v>1135</v>
      </c>
      <c r="GZ1" s="77" t="s">
        <v>1134</v>
      </c>
      <c r="HA1" s="77" t="s">
        <v>1136</v>
      </c>
      <c r="HB1" s="77" t="s">
        <v>1133</v>
      </c>
      <c r="HC1" s="77" t="s">
        <v>1131</v>
      </c>
      <c r="HD1" s="77" t="s">
        <v>1208</v>
      </c>
      <c r="HE1" s="77" t="s">
        <v>1137</v>
      </c>
      <c r="HF1" s="77" t="s">
        <v>1138</v>
      </c>
      <c r="HG1" s="77" t="s">
        <v>1209</v>
      </c>
      <c r="HH1" s="77" t="s">
        <v>1201</v>
      </c>
      <c r="HI1" s="77" t="s">
        <v>1152</v>
      </c>
      <c r="HJ1" s="77" t="s">
        <v>1161</v>
      </c>
      <c r="HK1" s="77" t="s">
        <v>1167</v>
      </c>
      <c r="HL1" s="77" t="s">
        <v>1170</v>
      </c>
      <c r="HM1" s="77" t="s">
        <v>1149</v>
      </c>
      <c r="HN1" s="77" t="s">
        <v>1218</v>
      </c>
      <c r="HO1" s="77" t="s">
        <v>1216</v>
      </c>
      <c r="HP1" s="77" t="s">
        <v>1179</v>
      </c>
      <c r="HQ1" s="77" t="s">
        <v>1200</v>
      </c>
      <c r="HR1" s="77" t="s">
        <v>1159</v>
      </c>
      <c r="HS1" s="77" t="s">
        <v>1156</v>
      </c>
      <c r="HT1" s="77" t="s">
        <v>1189</v>
      </c>
      <c r="HU1" s="77" t="s">
        <v>1199</v>
      </c>
      <c r="HV1" s="77" t="s">
        <v>1214</v>
      </c>
      <c r="HW1" s="77" t="s">
        <v>1182</v>
      </c>
      <c r="HX1" s="77" t="s">
        <v>1186</v>
      </c>
      <c r="HY1" s="77" t="s">
        <v>1185</v>
      </c>
      <c r="HZ1" s="77" t="s">
        <v>1184</v>
      </c>
      <c r="IA1" s="77" t="s">
        <v>1176</v>
      </c>
      <c r="IB1" s="77" t="s">
        <v>1162</v>
      </c>
      <c r="IC1" s="77" t="s">
        <v>1173</v>
      </c>
      <c r="ID1" s="77" t="s">
        <v>1151</v>
      </c>
      <c r="IE1" s="77" t="s">
        <v>1154</v>
      </c>
      <c r="IF1" s="77" t="s">
        <v>1148</v>
      </c>
      <c r="IG1" s="77" t="s">
        <v>1213</v>
      </c>
      <c r="IH1" s="77" t="s">
        <v>1180</v>
      </c>
      <c r="II1" s="77" t="s">
        <v>1187</v>
      </c>
      <c r="IJ1" s="77" t="s">
        <v>1177</v>
      </c>
      <c r="IK1" s="77" t="s">
        <v>1215</v>
      </c>
      <c r="IL1" s="77" t="s">
        <v>1144</v>
      </c>
      <c r="IM1" s="77" t="s">
        <v>1188</v>
      </c>
      <c r="IN1" s="77" t="s">
        <v>1198</v>
      </c>
      <c r="IO1" s="77" t="s">
        <v>1196</v>
      </c>
      <c r="IP1" s="77" t="s">
        <v>1217</v>
      </c>
      <c r="IQ1" s="77" t="s">
        <v>1178</v>
      </c>
      <c r="IR1" s="77" t="s">
        <v>1183</v>
      </c>
      <c r="IS1" s="77" t="s">
        <v>1197</v>
      </c>
      <c r="IT1" s="77" t="s">
        <v>1143</v>
      </c>
      <c r="IU1" s="77" t="s">
        <v>1163</v>
      </c>
      <c r="IV1" s="77" t="s">
        <v>1147</v>
      </c>
      <c r="IW1" s="77" t="s">
        <v>1169</v>
      </c>
      <c r="IX1" s="77" t="s">
        <v>1150</v>
      </c>
      <c r="IY1" s="77" t="s">
        <v>1175</v>
      </c>
      <c r="IZ1" s="77" t="s">
        <v>1172</v>
      </c>
      <c r="JA1" s="77" t="s">
        <v>1165</v>
      </c>
      <c r="JB1" s="77" t="s">
        <v>1153</v>
      </c>
      <c r="JC1" s="77" t="s">
        <v>1168</v>
      </c>
      <c r="JD1" s="77" t="s">
        <v>1155</v>
      </c>
      <c r="JE1" s="77" t="s">
        <v>1145</v>
      </c>
      <c r="JF1" s="77" t="s">
        <v>1160</v>
      </c>
      <c r="JG1" s="77" t="s">
        <v>1158</v>
      </c>
      <c r="JH1" s="77" t="s">
        <v>1142</v>
      </c>
      <c r="JI1" s="77" t="s">
        <v>1174</v>
      </c>
      <c r="JJ1" s="77" t="s">
        <v>1171</v>
      </c>
      <c r="JK1" s="77" t="s">
        <v>1164</v>
      </c>
      <c r="JL1" s="77" t="s">
        <v>1166</v>
      </c>
      <c r="JM1" s="77" t="s">
        <v>1157</v>
      </c>
      <c r="JN1" s="77" t="s">
        <v>1146</v>
      </c>
      <c r="JO1" s="77" t="s">
        <v>1192</v>
      </c>
      <c r="JP1" s="77" t="s">
        <v>1181</v>
      </c>
      <c r="JQ1" s="77" t="s">
        <v>1190</v>
      </c>
      <c r="JR1" s="77" t="s">
        <v>1194</v>
      </c>
      <c r="JS1" s="77" t="s">
        <v>1193</v>
      </c>
      <c r="JT1" s="77" t="s">
        <v>1195</v>
      </c>
      <c r="JU1" s="77" t="s">
        <v>1228</v>
      </c>
      <c r="JV1" s="77" t="s">
        <v>1191</v>
      </c>
      <c r="JW1" s="77" t="s">
        <v>1230</v>
      </c>
      <c r="JX1" s="77" t="s">
        <v>1229</v>
      </c>
      <c r="JY1" s="77" t="s">
        <v>1231</v>
      </c>
      <c r="JZ1" s="77" t="s">
        <v>883</v>
      </c>
      <c r="KA1" s="77" t="s">
        <v>886</v>
      </c>
      <c r="KB1" s="77" t="s">
        <v>879</v>
      </c>
      <c r="KC1" s="77" t="s">
        <v>878</v>
      </c>
      <c r="KD1" s="77" t="s">
        <v>877</v>
      </c>
      <c r="KE1" s="77" t="s">
        <v>880</v>
      </c>
      <c r="KF1" s="77" t="s">
        <v>884</v>
      </c>
      <c r="KG1" s="77" t="s">
        <v>885</v>
      </c>
      <c r="KH1" s="77" t="s">
        <v>882</v>
      </c>
      <c r="KI1" s="77" t="s">
        <v>881</v>
      </c>
      <c r="KJ1" s="77" t="s">
        <v>874</v>
      </c>
      <c r="KK1" s="77" t="s">
        <v>873</v>
      </c>
      <c r="KL1" s="77" t="s">
        <v>872</v>
      </c>
      <c r="KM1" s="77" t="s">
        <v>876</v>
      </c>
      <c r="KN1" s="77" t="s">
        <v>875</v>
      </c>
      <c r="KO1" s="77" t="s">
        <v>887</v>
      </c>
      <c r="KP1" s="77" t="s">
        <v>800</v>
      </c>
      <c r="KQ1" s="77" t="s">
        <v>805</v>
      </c>
      <c r="KR1" s="77" t="s">
        <v>802</v>
      </c>
      <c r="KS1" s="77" t="s">
        <v>803</v>
      </c>
      <c r="KT1" s="77" t="s">
        <v>804</v>
      </c>
      <c r="KU1" s="77" t="s">
        <v>801</v>
      </c>
      <c r="KV1" s="77" t="s">
        <v>807</v>
      </c>
      <c r="KW1" s="77" t="s">
        <v>790</v>
      </c>
      <c r="KX1" s="77" t="s">
        <v>789</v>
      </c>
      <c r="KY1" s="77" t="s">
        <v>791</v>
      </c>
      <c r="KZ1" s="77" t="s">
        <v>792</v>
      </c>
      <c r="LA1" s="77" t="s">
        <v>793</v>
      </c>
      <c r="LB1" s="77" t="s">
        <v>798</v>
      </c>
      <c r="LC1" s="77" t="s">
        <v>795</v>
      </c>
      <c r="LD1" s="77" t="s">
        <v>797</v>
      </c>
      <c r="LE1" s="77" t="s">
        <v>799</v>
      </c>
      <c r="LF1" s="77" t="s">
        <v>796</v>
      </c>
      <c r="LG1" s="77" t="s">
        <v>794</v>
      </c>
      <c r="LH1" s="77" t="s">
        <v>806</v>
      </c>
      <c r="LI1" s="77" t="s">
        <v>787</v>
      </c>
      <c r="LJ1" s="77" t="s">
        <v>785</v>
      </c>
      <c r="LK1" s="77" t="s">
        <v>788</v>
      </c>
      <c r="LL1" s="77" t="s">
        <v>786</v>
      </c>
      <c r="LM1" s="77" t="s">
        <v>765</v>
      </c>
      <c r="LN1" s="77" t="s">
        <v>766</v>
      </c>
      <c r="LO1" s="77" t="s">
        <v>764</v>
      </c>
      <c r="LP1" s="77" t="s">
        <v>775</v>
      </c>
      <c r="LQ1" s="77" t="s">
        <v>774</v>
      </c>
      <c r="LR1" s="77" t="s">
        <v>773</v>
      </c>
      <c r="LS1" s="77" t="s">
        <v>776</v>
      </c>
      <c r="LT1" s="77" t="s">
        <v>772</v>
      </c>
      <c r="LU1" s="77" t="s">
        <v>778</v>
      </c>
      <c r="LV1" s="77" t="s">
        <v>777</v>
      </c>
      <c r="LW1" s="77" t="s">
        <v>781</v>
      </c>
      <c r="LX1" s="77" t="s">
        <v>782</v>
      </c>
      <c r="LY1" s="77" t="s">
        <v>779</v>
      </c>
      <c r="LZ1" s="77" t="s">
        <v>784</v>
      </c>
      <c r="MA1" s="77" t="s">
        <v>780</v>
      </c>
      <c r="MB1" s="77" t="s">
        <v>783</v>
      </c>
      <c r="MC1" s="77" t="s">
        <v>768</v>
      </c>
      <c r="MD1" s="77" t="s">
        <v>769</v>
      </c>
      <c r="ME1" s="77" t="s">
        <v>770</v>
      </c>
      <c r="MF1" s="77" t="s">
        <v>767</v>
      </c>
      <c r="MG1" s="77" t="s">
        <v>771</v>
      </c>
      <c r="MH1" s="77" t="s">
        <v>979</v>
      </c>
      <c r="MI1" s="77" t="s">
        <v>982</v>
      </c>
      <c r="MJ1" s="77" t="s">
        <v>980</v>
      </c>
      <c r="MK1" s="77" t="s">
        <v>981</v>
      </c>
      <c r="ML1" s="77" t="s">
        <v>970</v>
      </c>
      <c r="MM1" s="77" t="s">
        <v>972</v>
      </c>
      <c r="MN1" s="77" t="s">
        <v>974</v>
      </c>
      <c r="MO1" s="77" t="s">
        <v>971</v>
      </c>
      <c r="MP1" s="77" t="s">
        <v>973</v>
      </c>
      <c r="MQ1" s="77" t="s">
        <v>978</v>
      </c>
      <c r="MR1" s="77" t="s">
        <v>975</v>
      </c>
      <c r="MS1" s="77" t="s">
        <v>976</v>
      </c>
      <c r="MT1" s="77" t="s">
        <v>977</v>
      </c>
      <c r="MU1" s="77" t="s">
        <v>841</v>
      </c>
      <c r="MV1" s="77" t="s">
        <v>842</v>
      </c>
      <c r="MW1" s="77" t="s">
        <v>844</v>
      </c>
      <c r="MX1" s="77" t="s">
        <v>835</v>
      </c>
      <c r="MY1" s="77" t="s">
        <v>843</v>
      </c>
      <c r="MZ1" s="77" t="s">
        <v>839</v>
      </c>
      <c r="NA1" s="77" t="s">
        <v>849</v>
      </c>
      <c r="NB1" s="77" t="s">
        <v>837</v>
      </c>
      <c r="NC1" s="77" t="s">
        <v>847</v>
      </c>
      <c r="ND1" s="77" t="s">
        <v>840</v>
      </c>
      <c r="NE1" s="77" t="s">
        <v>834</v>
      </c>
      <c r="NF1" s="77" t="s">
        <v>845</v>
      </c>
      <c r="NG1" s="77" t="s">
        <v>838</v>
      </c>
      <c r="NH1" s="77" t="s">
        <v>848</v>
      </c>
      <c r="NI1" s="77" t="s">
        <v>836</v>
      </c>
      <c r="NJ1" s="77" t="s">
        <v>846</v>
      </c>
      <c r="NK1" s="77" t="s">
        <v>1220</v>
      </c>
      <c r="NL1" s="77" t="s">
        <v>1221</v>
      </c>
      <c r="NM1" s="77" t="s">
        <v>1206</v>
      </c>
      <c r="NN1" s="77" t="s">
        <v>1020</v>
      </c>
      <c r="NO1" s="77" t="s">
        <v>1212</v>
      </c>
      <c r="NP1" s="77" t="s">
        <v>1204</v>
      </c>
      <c r="NQ1" s="77" t="s">
        <v>1203</v>
      </c>
      <c r="NR1" s="77" t="s">
        <v>1207</v>
      </c>
      <c r="NS1" s="77" t="s">
        <v>1211</v>
      </c>
      <c r="NT1" s="77" t="s">
        <v>1210</v>
      </c>
      <c r="NU1" s="77" t="s">
        <v>1024</v>
      </c>
      <c r="NV1" s="77" t="s">
        <v>1019</v>
      </c>
      <c r="NW1" s="77" t="s">
        <v>1045</v>
      </c>
      <c r="NX1" s="77" t="s">
        <v>1222</v>
      </c>
      <c r="NY1" s="77" t="s">
        <v>1232</v>
      </c>
      <c r="NZ1" s="77" t="s">
        <v>1044</v>
      </c>
      <c r="OA1" s="77" t="s">
        <v>1043</v>
      </c>
      <c r="OB1" s="77" t="s">
        <v>1042</v>
      </c>
      <c r="OC1" s="77" t="s">
        <v>1023</v>
      </c>
      <c r="OD1" s="77" t="s">
        <v>1041</v>
      </c>
      <c r="OE1" s="77" t="s">
        <v>1219</v>
      </c>
      <c r="OF1" s="77" t="s">
        <v>1040</v>
      </c>
      <c r="OG1" s="77" t="s">
        <v>1039</v>
      </c>
      <c r="OH1" s="77" t="s">
        <v>1038</v>
      </c>
      <c r="OI1" s="77" t="s">
        <v>1037</v>
      </c>
      <c r="OJ1" s="77" t="s">
        <v>1026</v>
      </c>
      <c r="OK1" s="77" t="s">
        <v>1036</v>
      </c>
      <c r="OL1" s="77" t="s">
        <v>1035</v>
      </c>
      <c r="OM1" s="77" t="s">
        <v>1034</v>
      </c>
      <c r="ON1" s="77" t="s">
        <v>1033</v>
      </c>
      <c r="OO1" s="77" t="s">
        <v>1032</v>
      </c>
      <c r="OP1" s="77" t="s">
        <v>1031</v>
      </c>
      <c r="OQ1" s="77" t="s">
        <v>1140</v>
      </c>
      <c r="OR1" s="77" t="s">
        <v>1025</v>
      </c>
      <c r="OS1" s="77" t="s">
        <v>1202</v>
      </c>
      <c r="OT1" s="77" t="s">
        <v>1132</v>
      </c>
      <c r="OU1" s="77" t="s">
        <v>1141</v>
      </c>
      <c r="OV1" s="77" t="s">
        <v>1205</v>
      </c>
      <c r="OW1" s="77" t="s">
        <v>1021</v>
      </c>
      <c r="OX1" s="77" t="s">
        <v>1022</v>
      </c>
      <c r="OY1" s="77" t="s">
        <v>1420</v>
      </c>
      <c r="OZ1" s="77" t="s">
        <v>1419</v>
      </c>
      <c r="PA1" s="77" t="s">
        <v>1418</v>
      </c>
      <c r="PB1" s="77" t="s">
        <v>1417</v>
      </c>
      <c r="PC1" s="77" t="s">
        <v>1416</v>
      </c>
      <c r="PD1" s="77" t="s">
        <v>1421</v>
      </c>
      <c r="PE1" s="77" t="s">
        <v>1422</v>
      </c>
      <c r="PF1" s="77" t="s">
        <v>750</v>
      </c>
      <c r="PG1" s="77" t="s">
        <v>749</v>
      </c>
      <c r="PH1" s="77" t="s">
        <v>753</v>
      </c>
      <c r="PI1" s="77" t="s">
        <v>984</v>
      </c>
      <c r="PJ1" s="77" t="s">
        <v>748</v>
      </c>
      <c r="PK1" s="77" t="s">
        <v>742</v>
      </c>
      <c r="PL1" s="77" t="s">
        <v>986</v>
      </c>
      <c r="PM1" s="77" t="s">
        <v>996</v>
      </c>
      <c r="PN1" s="77" t="s">
        <v>999</v>
      </c>
      <c r="PO1" s="77" t="s">
        <v>1009</v>
      </c>
      <c r="PP1" s="77" t="s">
        <v>1001</v>
      </c>
      <c r="PQ1" s="77" t="s">
        <v>755</v>
      </c>
      <c r="PR1" s="77" t="s">
        <v>997</v>
      </c>
      <c r="PS1" s="77" t="s">
        <v>747</v>
      </c>
      <c r="PT1" s="77" t="s">
        <v>759</v>
      </c>
      <c r="PU1" s="77" t="s">
        <v>1010</v>
      </c>
      <c r="PV1" s="77" t="s">
        <v>737</v>
      </c>
      <c r="PW1" s="77" t="s">
        <v>990</v>
      </c>
      <c r="PX1" s="77" t="s">
        <v>763</v>
      </c>
      <c r="PY1" s="77" t="s">
        <v>1451</v>
      </c>
      <c r="PZ1" s="77" t="s">
        <v>751</v>
      </c>
      <c r="QA1" s="77" t="s">
        <v>1003</v>
      </c>
      <c r="QB1" s="77" t="s">
        <v>743</v>
      </c>
      <c r="QC1" s="77" t="s">
        <v>762</v>
      </c>
      <c r="QD1" s="77" t="s">
        <v>1000</v>
      </c>
      <c r="QE1" s="77" t="s">
        <v>739</v>
      </c>
      <c r="QF1" s="77" t="s">
        <v>998</v>
      </c>
      <c r="QG1" s="77" t="s">
        <v>1004</v>
      </c>
      <c r="QH1" s="77" t="s">
        <v>738</v>
      </c>
      <c r="QI1" s="77" t="s">
        <v>989</v>
      </c>
      <c r="QJ1" s="77" t="s">
        <v>744</v>
      </c>
      <c r="QK1" s="77" t="s">
        <v>985</v>
      </c>
      <c r="QL1" s="77" t="s">
        <v>761</v>
      </c>
      <c r="QM1" s="77" t="s">
        <v>987</v>
      </c>
      <c r="QN1" s="77" t="s">
        <v>740</v>
      </c>
      <c r="QO1" s="77" t="s">
        <v>983</v>
      </c>
      <c r="QP1" s="77" t="s">
        <v>1008</v>
      </c>
      <c r="QQ1" s="77" t="s">
        <v>1016</v>
      </c>
      <c r="QR1" s="77" t="s">
        <v>760</v>
      </c>
      <c r="QS1" s="77" t="s">
        <v>752</v>
      </c>
      <c r="QT1" s="77" t="s">
        <v>991</v>
      </c>
      <c r="QU1" s="77" t="s">
        <v>754</v>
      </c>
      <c r="QV1" s="77" t="s">
        <v>756</v>
      </c>
      <c r="QW1" s="77" t="s">
        <v>1015</v>
      </c>
      <c r="QX1" s="77" t="s">
        <v>992</v>
      </c>
      <c r="QY1" s="77" t="s">
        <v>1014</v>
      </c>
      <c r="QZ1" s="77" t="s">
        <v>994</v>
      </c>
      <c r="RA1" s="77" t="s">
        <v>1011</v>
      </c>
      <c r="RB1" s="77" t="s">
        <v>757</v>
      </c>
      <c r="RC1" s="77" t="s">
        <v>1007</v>
      </c>
      <c r="RD1" s="77" t="s">
        <v>741</v>
      </c>
      <c r="RE1" s="77" t="s">
        <v>1002</v>
      </c>
      <c r="RF1" s="77" t="s">
        <v>1005</v>
      </c>
      <c r="RG1" s="77" t="s">
        <v>993</v>
      </c>
      <c r="RH1" s="77" t="s">
        <v>1012</v>
      </c>
      <c r="RI1" s="77" t="s">
        <v>995</v>
      </c>
      <c r="RJ1" s="77" t="s">
        <v>746</v>
      </c>
      <c r="RK1" s="77" t="s">
        <v>1006</v>
      </c>
      <c r="RL1" s="77" t="s">
        <v>988</v>
      </c>
      <c r="RM1" s="77" t="s">
        <v>758</v>
      </c>
      <c r="RN1" s="77" t="s">
        <v>745</v>
      </c>
      <c r="RO1" s="77" t="s">
        <v>1013</v>
      </c>
      <c r="RP1" s="77" t="s">
        <v>1090</v>
      </c>
      <c r="RQ1" s="77" t="s">
        <v>1053</v>
      </c>
      <c r="RR1" s="77" t="s">
        <v>1057</v>
      </c>
      <c r="RS1" s="77" t="s">
        <v>1065</v>
      </c>
      <c r="RT1" s="77" t="s">
        <v>1106</v>
      </c>
      <c r="RU1" s="77" t="s">
        <v>1084</v>
      </c>
      <c r="RV1" s="77" t="s">
        <v>1050</v>
      </c>
      <c r="RW1" s="77" t="s">
        <v>1058</v>
      </c>
      <c r="RX1" s="77" t="s">
        <v>1080</v>
      </c>
      <c r="RY1" s="77" t="s">
        <v>1109</v>
      </c>
      <c r="RZ1" s="77" t="s">
        <v>1083</v>
      </c>
      <c r="SA1" s="77" t="s">
        <v>1227</v>
      </c>
      <c r="SB1" s="77" t="s">
        <v>1078</v>
      </c>
      <c r="SC1" s="77" t="s">
        <v>1128</v>
      </c>
      <c r="SD1" s="77" t="s">
        <v>1224</v>
      </c>
      <c r="SE1" s="77" t="s">
        <v>1095</v>
      </c>
      <c r="SF1" s="77" t="s">
        <v>1100</v>
      </c>
      <c r="SG1" s="77" t="s">
        <v>1130</v>
      </c>
      <c r="SH1" s="77" t="s">
        <v>1060</v>
      </c>
      <c r="SI1" s="77" t="s">
        <v>1116</v>
      </c>
      <c r="SJ1" s="77" t="s">
        <v>1073</v>
      </c>
      <c r="SK1" s="77" t="s">
        <v>1119</v>
      </c>
      <c r="SL1" s="77" t="s">
        <v>1056</v>
      </c>
      <c r="SM1" s="77" t="s">
        <v>1122</v>
      </c>
      <c r="SN1" s="77" t="s">
        <v>1076</v>
      </c>
      <c r="SO1" s="77" t="s">
        <v>1125</v>
      </c>
      <c r="SP1" s="77" t="s">
        <v>1070</v>
      </c>
      <c r="SQ1" s="77" t="s">
        <v>1092</v>
      </c>
      <c r="SR1" s="77" t="s">
        <v>1113</v>
      </c>
      <c r="SS1" s="77" t="s">
        <v>1750</v>
      </c>
      <c r="ST1" s="77" t="s">
        <v>1726</v>
      </c>
      <c r="SU1" s="77" t="s">
        <v>1715</v>
      </c>
      <c r="SV1" s="77" t="s">
        <v>1718</v>
      </c>
      <c r="SW1" s="77" t="s">
        <v>1733</v>
      </c>
      <c r="SX1" s="77" t="s">
        <v>1737</v>
      </c>
      <c r="SY1" s="77" t="s">
        <v>1740</v>
      </c>
      <c r="SZ1" s="77" t="s">
        <v>1743</v>
      </c>
      <c r="TA1" s="77" t="s">
        <v>1722</v>
      </c>
      <c r="TB1" s="77" t="s">
        <v>1546</v>
      </c>
      <c r="TC1" s="77" t="s">
        <v>1730</v>
      </c>
      <c r="TD1" s="77" t="s">
        <v>1747</v>
      </c>
      <c r="TE1" s="77" t="s">
        <v>1786</v>
      </c>
      <c r="TF1" s="77" t="s">
        <v>1789</v>
      </c>
      <c r="TG1" s="77" t="s">
        <v>1795</v>
      </c>
      <c r="TH1" s="77" t="s">
        <v>1792</v>
      </c>
      <c r="TI1" s="77" t="s">
        <v>1711</v>
      </c>
      <c r="TJ1" s="77" t="s">
        <v>1798</v>
      </c>
      <c r="TK1" s="77" t="s">
        <v>1762</v>
      </c>
      <c r="TL1" s="77" t="s">
        <v>1765</v>
      </c>
      <c r="TM1" s="77" t="s">
        <v>1768</v>
      </c>
      <c r="TN1" s="77" t="s">
        <v>1771</v>
      </c>
      <c r="TO1" s="77" t="s">
        <v>1774</v>
      </c>
      <c r="TP1" s="77" t="s">
        <v>1777</v>
      </c>
      <c r="TQ1" s="77" t="s">
        <v>1780</v>
      </c>
      <c r="TR1" s="77" t="s">
        <v>1783</v>
      </c>
      <c r="TS1" s="77" t="s">
        <v>1756</v>
      </c>
      <c r="TT1" s="77" t="s">
        <v>1753</v>
      </c>
      <c r="TU1" s="77" t="s">
        <v>1759</v>
      </c>
      <c r="TV1" s="77" t="s">
        <v>1751</v>
      </c>
      <c r="TW1" s="77" t="s">
        <v>1727</v>
      </c>
      <c r="TX1" s="77" t="s">
        <v>1716</v>
      </c>
      <c r="TY1" s="77" t="s">
        <v>1719</v>
      </c>
      <c r="TZ1" s="77" t="s">
        <v>1734</v>
      </c>
      <c r="UA1" s="77" t="s">
        <v>1738</v>
      </c>
      <c r="UB1" s="77" t="s">
        <v>1741</v>
      </c>
      <c r="UC1" s="77" t="s">
        <v>1744</v>
      </c>
      <c r="UD1" s="77" t="s">
        <v>1723</v>
      </c>
      <c r="UE1" s="77" t="s">
        <v>1547</v>
      </c>
      <c r="UF1" s="77" t="s">
        <v>1731</v>
      </c>
      <c r="UG1" s="77" t="s">
        <v>1748</v>
      </c>
      <c r="UH1" s="77" t="s">
        <v>1787</v>
      </c>
      <c r="UI1" s="77" t="s">
        <v>1790</v>
      </c>
      <c r="UJ1" s="77" t="s">
        <v>1796</v>
      </c>
      <c r="UK1" s="77" t="s">
        <v>1793</v>
      </c>
      <c r="UL1" s="77" t="s">
        <v>1712</v>
      </c>
      <c r="UM1" s="77" t="s">
        <v>1799</v>
      </c>
      <c r="UN1" s="77" t="s">
        <v>1763</v>
      </c>
      <c r="UO1" s="77" t="s">
        <v>1766</v>
      </c>
      <c r="UP1" s="77" t="s">
        <v>1769</v>
      </c>
      <c r="UQ1" s="77" t="s">
        <v>1772</v>
      </c>
      <c r="UR1" s="77" t="s">
        <v>1775</v>
      </c>
      <c r="US1" s="77" t="s">
        <v>1778</v>
      </c>
      <c r="UT1" s="77" t="s">
        <v>1781</v>
      </c>
      <c r="UU1" s="77" t="s">
        <v>1784</v>
      </c>
      <c r="UV1" s="77" t="s">
        <v>1757</v>
      </c>
      <c r="UW1" s="77" t="s">
        <v>1754</v>
      </c>
      <c r="UX1" s="77" t="s">
        <v>1760</v>
      </c>
      <c r="UY1" s="77" t="s">
        <v>1752</v>
      </c>
      <c r="UZ1" s="77" t="s">
        <v>1728</v>
      </c>
      <c r="VA1" s="77" t="s">
        <v>1717</v>
      </c>
      <c r="VB1" s="77" t="s">
        <v>1720</v>
      </c>
      <c r="VC1" s="77" t="s">
        <v>1735</v>
      </c>
      <c r="VD1" s="77" t="s">
        <v>1739</v>
      </c>
      <c r="VE1" s="77" t="s">
        <v>1742</v>
      </c>
      <c r="VF1" s="77" t="s">
        <v>1745</v>
      </c>
      <c r="VG1" s="77" t="s">
        <v>1724</v>
      </c>
      <c r="VH1" s="77" t="s">
        <v>1548</v>
      </c>
      <c r="VI1" s="77" t="s">
        <v>1732</v>
      </c>
      <c r="VJ1" s="77" t="s">
        <v>1749</v>
      </c>
      <c r="VK1" s="77" t="s">
        <v>1788</v>
      </c>
      <c r="VL1" s="77" t="s">
        <v>1791</v>
      </c>
      <c r="VM1" s="77" t="s">
        <v>1797</v>
      </c>
      <c r="VN1" s="77" t="s">
        <v>1794</v>
      </c>
      <c r="VO1" s="77" t="s">
        <v>1713</v>
      </c>
      <c r="VP1" s="77" t="s">
        <v>1800</v>
      </c>
      <c r="VQ1" s="77" t="s">
        <v>1764</v>
      </c>
      <c r="VR1" s="77" t="s">
        <v>1767</v>
      </c>
      <c r="VS1" s="77" t="s">
        <v>1770</v>
      </c>
      <c r="VT1" s="77" t="s">
        <v>1773</v>
      </c>
      <c r="VU1" s="77" t="s">
        <v>1776</v>
      </c>
      <c r="VV1" s="77" t="s">
        <v>1779</v>
      </c>
      <c r="VW1" s="77" t="s">
        <v>1782</v>
      </c>
      <c r="VX1" s="77" t="s">
        <v>1785</v>
      </c>
      <c r="VY1" s="77" t="s">
        <v>1758</v>
      </c>
      <c r="VZ1" s="77" t="s">
        <v>1755</v>
      </c>
      <c r="WA1" s="77" t="s">
        <v>1761</v>
      </c>
      <c r="WB1" s="77" t="s">
        <v>1558</v>
      </c>
      <c r="WC1" s="77" t="s">
        <v>1729</v>
      </c>
      <c r="WD1" s="77" t="s">
        <v>1461</v>
      </c>
      <c r="WE1" s="77" t="s">
        <v>1721</v>
      </c>
      <c r="WF1" s="77" t="s">
        <v>1736</v>
      </c>
      <c r="WG1" s="77" t="s">
        <v>1511</v>
      </c>
      <c r="WH1" s="77" t="s">
        <v>1520</v>
      </c>
      <c r="WI1" s="77" t="s">
        <v>1746</v>
      </c>
      <c r="WJ1" s="77" t="s">
        <v>1725</v>
      </c>
      <c r="WK1" s="77" t="s">
        <v>1549</v>
      </c>
      <c r="WL1" s="77" t="s">
        <v>1494</v>
      </c>
      <c r="WM1" s="77" t="s">
        <v>1537</v>
      </c>
      <c r="WN1" s="77" t="s">
        <v>1666</v>
      </c>
      <c r="WO1" s="77" t="s">
        <v>1675</v>
      </c>
      <c r="WP1" s="77" t="s">
        <v>1693</v>
      </c>
      <c r="WQ1" s="77" t="s">
        <v>1684</v>
      </c>
      <c r="WR1" s="77" t="s">
        <v>1714</v>
      </c>
      <c r="WS1" s="77" t="s">
        <v>1702</v>
      </c>
      <c r="WT1" s="77" t="s">
        <v>1594</v>
      </c>
      <c r="WU1" s="77" t="s">
        <v>1603</v>
      </c>
      <c r="WV1" s="77" t="s">
        <v>1612</v>
      </c>
      <c r="WW1" s="77" t="s">
        <v>1621</v>
      </c>
      <c r="WX1" s="77" t="s">
        <v>1630</v>
      </c>
      <c r="WY1" s="77" t="s">
        <v>1639</v>
      </c>
      <c r="WZ1" s="77" t="s">
        <v>1648</v>
      </c>
      <c r="XA1" s="77" t="s">
        <v>1657</v>
      </c>
      <c r="XB1" s="77" t="s">
        <v>1576</v>
      </c>
      <c r="XC1" s="77" t="s">
        <v>1567</v>
      </c>
      <c r="XD1" s="77" t="s">
        <v>1585</v>
      </c>
      <c r="XE1" s="77" t="s">
        <v>1110</v>
      </c>
      <c r="XF1" s="77" t="s">
        <v>1067</v>
      </c>
      <c r="XG1" s="77" t="s">
        <v>1101</v>
      </c>
      <c r="XH1" s="77" t="s">
        <v>1064</v>
      </c>
      <c r="XI1" s="77" t="s">
        <v>1105</v>
      </c>
      <c r="XJ1" s="77" t="s">
        <v>1068</v>
      </c>
      <c r="XK1" s="77" t="s">
        <v>1069</v>
      </c>
      <c r="XL1" s="77" t="s">
        <v>1087</v>
      </c>
      <c r="XM1" s="77" t="s">
        <v>1066</v>
      </c>
      <c r="XN1" s="77" t="s">
        <v>1088</v>
      </c>
      <c r="XO1" s="77" t="s">
        <v>1103</v>
      </c>
      <c r="XP1" s="77" t="s">
        <v>1225</v>
      </c>
      <c r="XQ1" s="77" t="s">
        <v>1126</v>
      </c>
      <c r="XR1" s="77" t="s">
        <v>1093</v>
      </c>
      <c r="XS1" s="77" t="s">
        <v>1223</v>
      </c>
      <c r="XT1" s="77" t="s">
        <v>1129</v>
      </c>
      <c r="XU1" s="77" t="s">
        <v>1099</v>
      </c>
      <c r="XV1" s="77" t="s">
        <v>1097</v>
      </c>
      <c r="XW1" s="77" t="s">
        <v>1114</v>
      </c>
      <c r="XX1" s="77" t="s">
        <v>1072</v>
      </c>
      <c r="XY1" s="77" t="s">
        <v>1117</v>
      </c>
      <c r="XZ1" s="77" t="s">
        <v>1061</v>
      </c>
      <c r="YA1" s="77" t="s">
        <v>1120</v>
      </c>
      <c r="YB1" s="77" t="s">
        <v>1075</v>
      </c>
      <c r="YC1" s="77" t="s">
        <v>1123</v>
      </c>
      <c r="YD1" s="77" t="s">
        <v>1052</v>
      </c>
      <c r="YE1" s="77" t="s">
        <v>1111</v>
      </c>
      <c r="YF1" s="77" t="s">
        <v>1091</v>
      </c>
      <c r="YG1" s="77" t="s">
        <v>1055</v>
      </c>
      <c r="YH1" s="77" t="s">
        <v>1554</v>
      </c>
      <c r="YI1" s="77" t="s">
        <v>1482</v>
      </c>
      <c r="YJ1" s="77" t="s">
        <v>1457</v>
      </c>
      <c r="YK1" s="77" t="s">
        <v>1466</v>
      </c>
      <c r="YL1" s="77" t="s">
        <v>1499</v>
      </c>
      <c r="YM1" s="77" t="s">
        <v>1507</v>
      </c>
      <c r="YN1" s="77" t="s">
        <v>1516</v>
      </c>
      <c r="YO1" s="77" t="s">
        <v>1525</v>
      </c>
      <c r="YP1" s="77" t="s">
        <v>1474</v>
      </c>
      <c r="YQ1" s="77" t="s">
        <v>1542</v>
      </c>
      <c r="YR1" s="77" t="s">
        <v>1490</v>
      </c>
      <c r="YS1" s="77" t="s">
        <v>1533</v>
      </c>
      <c r="YT1" s="77" t="s">
        <v>1662</v>
      </c>
      <c r="YU1" s="77" t="s">
        <v>1671</v>
      </c>
      <c r="YV1" s="77" t="s">
        <v>1689</v>
      </c>
      <c r="YW1" s="77" t="s">
        <v>1680</v>
      </c>
      <c r="YX1" s="77" t="s">
        <v>1707</v>
      </c>
      <c r="YY1" s="77" t="s">
        <v>1698</v>
      </c>
      <c r="YZ1" s="77" t="s">
        <v>1590</v>
      </c>
      <c r="ZA1" s="77" t="s">
        <v>1599</v>
      </c>
      <c r="ZB1" s="77" t="s">
        <v>1608</v>
      </c>
      <c r="ZC1" s="77" t="s">
        <v>1617</v>
      </c>
      <c r="ZD1" s="77" t="s">
        <v>1626</v>
      </c>
      <c r="ZE1" s="77" t="s">
        <v>1635</v>
      </c>
      <c r="ZF1" s="77" t="s">
        <v>1644</v>
      </c>
      <c r="ZG1" s="77" t="s">
        <v>1653</v>
      </c>
      <c r="ZH1" s="77" t="s">
        <v>1572</v>
      </c>
      <c r="ZI1" s="77" t="s">
        <v>1563</v>
      </c>
      <c r="ZJ1" s="77" t="s">
        <v>1581</v>
      </c>
      <c r="ZK1" s="77" t="s">
        <v>1555</v>
      </c>
      <c r="ZL1" s="77" t="s">
        <v>1483</v>
      </c>
      <c r="ZM1" s="77" t="s">
        <v>1458</v>
      </c>
      <c r="ZN1" s="77" t="s">
        <v>1467</v>
      </c>
      <c r="ZO1" s="77" t="s">
        <v>1500</v>
      </c>
      <c r="ZP1" s="77" t="s">
        <v>1508</v>
      </c>
      <c r="ZQ1" s="77" t="s">
        <v>1517</v>
      </c>
      <c r="ZR1" s="77" t="s">
        <v>1526</v>
      </c>
      <c r="ZS1" s="77" t="s">
        <v>1475</v>
      </c>
      <c r="ZT1" s="77" t="s">
        <v>1543</v>
      </c>
      <c r="ZU1" s="77" t="s">
        <v>1491</v>
      </c>
      <c r="ZV1" s="77" t="s">
        <v>1534</v>
      </c>
      <c r="ZW1" s="77" t="s">
        <v>1663</v>
      </c>
      <c r="ZX1" s="77" t="s">
        <v>1672</v>
      </c>
      <c r="ZY1" s="77" t="s">
        <v>1690</v>
      </c>
      <c r="ZZ1" s="77" t="s">
        <v>1681</v>
      </c>
      <c r="AAA1" s="77" t="s">
        <v>1708</v>
      </c>
      <c r="AAB1" s="77" t="s">
        <v>1699</v>
      </c>
      <c r="AAC1" s="77" t="s">
        <v>1591</v>
      </c>
      <c r="AAD1" s="77" t="s">
        <v>1600</v>
      </c>
      <c r="AAE1" s="77" t="s">
        <v>1609</v>
      </c>
      <c r="AAF1" s="77" t="s">
        <v>1618</v>
      </c>
      <c r="AAG1" s="77" t="s">
        <v>1627</v>
      </c>
      <c r="AAH1" s="77" t="s">
        <v>1636</v>
      </c>
      <c r="AAI1" s="77" t="s">
        <v>1645</v>
      </c>
      <c r="AAJ1" s="77" t="s">
        <v>1654</v>
      </c>
      <c r="AAK1" s="77" t="s">
        <v>1573</v>
      </c>
      <c r="AAL1" s="77" t="s">
        <v>1564</v>
      </c>
      <c r="AAM1" s="77" t="s">
        <v>1582</v>
      </c>
      <c r="AAN1" s="77" t="s">
        <v>1556</v>
      </c>
      <c r="AAO1" s="77" t="s">
        <v>1484</v>
      </c>
      <c r="AAP1" s="77" t="s">
        <v>1459</v>
      </c>
      <c r="AAQ1" s="77" t="s">
        <v>1468</v>
      </c>
      <c r="AAR1" s="77" t="s">
        <v>1501</v>
      </c>
      <c r="AAS1" s="77" t="s">
        <v>1509</v>
      </c>
      <c r="AAT1" s="77" t="s">
        <v>1518</v>
      </c>
      <c r="AAU1" s="77" t="s">
        <v>1527</v>
      </c>
      <c r="AAV1" s="77" t="s">
        <v>1476</v>
      </c>
      <c r="AAW1" s="77" t="s">
        <v>1544</v>
      </c>
      <c r="AAX1" s="77" t="s">
        <v>1492</v>
      </c>
      <c r="AAY1" s="77" t="s">
        <v>1535</v>
      </c>
      <c r="AAZ1" s="77" t="s">
        <v>1664</v>
      </c>
      <c r="ABA1" s="77" t="s">
        <v>1673</v>
      </c>
      <c r="ABB1" s="77" t="s">
        <v>1691</v>
      </c>
      <c r="ABC1" s="77" t="s">
        <v>1682</v>
      </c>
      <c r="ABD1" s="77" t="s">
        <v>1709</v>
      </c>
      <c r="ABE1" s="77" t="s">
        <v>1700</v>
      </c>
      <c r="ABF1" s="77" t="s">
        <v>1592</v>
      </c>
      <c r="ABG1" s="77" t="s">
        <v>1601</v>
      </c>
      <c r="ABH1" s="77" t="s">
        <v>1610</v>
      </c>
      <c r="ABI1" s="77" t="s">
        <v>1619</v>
      </c>
      <c r="ABJ1" s="77" t="s">
        <v>1628</v>
      </c>
      <c r="ABK1" s="77" t="s">
        <v>1637</v>
      </c>
      <c r="ABL1" s="77" t="s">
        <v>1646</v>
      </c>
      <c r="ABM1" s="77" t="s">
        <v>1655</v>
      </c>
      <c r="ABN1" s="77" t="s">
        <v>1574</v>
      </c>
      <c r="ABO1" s="77" t="s">
        <v>1565</v>
      </c>
      <c r="ABP1" s="77" t="s">
        <v>1583</v>
      </c>
      <c r="ABQ1" s="77" t="s">
        <v>1557</v>
      </c>
      <c r="ABR1" s="77" t="s">
        <v>1485</v>
      </c>
      <c r="ABS1" s="77" t="s">
        <v>1460</v>
      </c>
      <c r="ABT1" s="77" t="s">
        <v>1469</v>
      </c>
      <c r="ABU1" s="77" t="s">
        <v>1502</v>
      </c>
      <c r="ABV1" s="77" t="s">
        <v>1510</v>
      </c>
      <c r="ABW1" s="77" t="s">
        <v>1519</v>
      </c>
      <c r="ABX1" s="77" t="s">
        <v>1528</v>
      </c>
      <c r="ABY1" s="77" t="s">
        <v>1477</v>
      </c>
      <c r="ABZ1" s="77" t="s">
        <v>1545</v>
      </c>
      <c r="ACA1" s="77" t="s">
        <v>1493</v>
      </c>
      <c r="ACB1" s="77" t="s">
        <v>1536</v>
      </c>
      <c r="ACC1" s="77" t="s">
        <v>1665</v>
      </c>
      <c r="ACD1" s="77" t="s">
        <v>1674</v>
      </c>
      <c r="ACE1" s="77" t="s">
        <v>1692</v>
      </c>
      <c r="ACF1" s="77" t="s">
        <v>1683</v>
      </c>
      <c r="ACG1" s="77" t="s">
        <v>1710</v>
      </c>
      <c r="ACH1" s="77" t="s">
        <v>1701</v>
      </c>
      <c r="ACI1" s="77" t="s">
        <v>1593</v>
      </c>
      <c r="ACJ1" s="77" t="s">
        <v>1602</v>
      </c>
      <c r="ACK1" s="77" t="s">
        <v>1611</v>
      </c>
      <c r="ACL1" s="77" t="s">
        <v>1620</v>
      </c>
      <c r="ACM1" s="77" t="s">
        <v>1629</v>
      </c>
      <c r="ACN1" s="77" t="s">
        <v>1638</v>
      </c>
      <c r="ACO1" s="77" t="s">
        <v>1647</v>
      </c>
      <c r="ACP1" s="77" t="s">
        <v>1656</v>
      </c>
      <c r="ACQ1" s="77" t="s">
        <v>1575</v>
      </c>
      <c r="ACR1" s="77" t="s">
        <v>1566</v>
      </c>
      <c r="ACS1" s="77" t="s">
        <v>1584</v>
      </c>
      <c r="ACT1" s="77" t="s">
        <v>1089</v>
      </c>
      <c r="ACU1" s="77" t="s">
        <v>1081</v>
      </c>
      <c r="ACV1" s="77" t="s">
        <v>1063</v>
      </c>
      <c r="ACW1" s="77" t="s">
        <v>1102</v>
      </c>
      <c r="ACX1" s="77" t="s">
        <v>1104</v>
      </c>
      <c r="ACY1" s="77" t="s">
        <v>1107</v>
      </c>
      <c r="ACZ1" s="77" t="s">
        <v>1085</v>
      </c>
      <c r="ADA1" s="77" t="s">
        <v>1086</v>
      </c>
      <c r="ADB1" s="77" t="s">
        <v>1049</v>
      </c>
      <c r="ADC1" s="77" t="s">
        <v>1108</v>
      </c>
      <c r="ADD1" s="77" t="s">
        <v>1082</v>
      </c>
      <c r="ADE1" s="77" t="s">
        <v>1226</v>
      </c>
      <c r="ADF1" s="77" t="s">
        <v>1077</v>
      </c>
      <c r="ADG1" s="77" t="s">
        <v>1127</v>
      </c>
      <c r="ADH1" s="77" t="s">
        <v>1079</v>
      </c>
      <c r="ADI1" s="77" t="s">
        <v>1094</v>
      </c>
      <c r="ADJ1" s="77" t="s">
        <v>1098</v>
      </c>
      <c r="ADK1" s="77" t="s">
        <v>1096</v>
      </c>
      <c r="ADL1" s="77" t="s">
        <v>1071</v>
      </c>
      <c r="ADM1" s="77" t="s">
        <v>1115</v>
      </c>
      <c r="ADN1" s="77" t="s">
        <v>1051</v>
      </c>
      <c r="ADO1" s="77" t="s">
        <v>1118</v>
      </c>
      <c r="ADP1" s="77" t="s">
        <v>1074</v>
      </c>
      <c r="ADQ1" s="77" t="s">
        <v>1121</v>
      </c>
      <c r="ADR1" s="77" t="s">
        <v>1062</v>
      </c>
      <c r="ADS1" s="77" t="s">
        <v>1124</v>
      </c>
      <c r="ADT1" s="77" t="s">
        <v>1059</v>
      </c>
      <c r="ADU1" s="77" t="s">
        <v>1054</v>
      </c>
      <c r="ADV1" s="77" t="s">
        <v>1112</v>
      </c>
      <c r="ADW1" s="77" t="s">
        <v>1550</v>
      </c>
      <c r="ADX1" s="77" t="s">
        <v>1478</v>
      </c>
      <c r="ADY1" s="77" t="s">
        <v>1453</v>
      </c>
      <c r="ADZ1" s="77" t="s">
        <v>1462</v>
      </c>
      <c r="AEA1" s="77" t="s">
        <v>1495</v>
      </c>
      <c r="AEB1" s="77" t="s">
        <v>1503</v>
      </c>
      <c r="AEC1" s="77" t="s">
        <v>1512</v>
      </c>
      <c r="AED1" s="77" t="s">
        <v>1521</v>
      </c>
      <c r="AEE1" s="77" t="s">
        <v>1470</v>
      </c>
      <c r="AEF1" s="77" t="s">
        <v>1538</v>
      </c>
      <c r="AEG1" s="77" t="s">
        <v>1486</v>
      </c>
      <c r="AEH1" s="77" t="s">
        <v>1529</v>
      </c>
      <c r="AEI1" s="77" t="s">
        <v>1658</v>
      </c>
      <c r="AEJ1" s="77" t="s">
        <v>1667</v>
      </c>
      <c r="AEK1" s="77" t="s">
        <v>1685</v>
      </c>
      <c r="AEL1" s="77" t="s">
        <v>1676</v>
      </c>
      <c r="AEM1" s="77" t="s">
        <v>1703</v>
      </c>
      <c r="AEN1" s="77" t="s">
        <v>1694</v>
      </c>
      <c r="AEO1" s="77" t="s">
        <v>1586</v>
      </c>
      <c r="AEP1" s="77" t="s">
        <v>1595</v>
      </c>
      <c r="AEQ1" s="77" t="s">
        <v>1604</v>
      </c>
      <c r="AER1" s="77" t="s">
        <v>1613</v>
      </c>
      <c r="AES1" s="77" t="s">
        <v>1622</v>
      </c>
      <c r="AET1" s="77" t="s">
        <v>1631</v>
      </c>
      <c r="AEU1" s="77" t="s">
        <v>1640</v>
      </c>
      <c r="AEV1" s="77" t="s">
        <v>1649</v>
      </c>
      <c r="AEW1" s="77" t="s">
        <v>1568</v>
      </c>
      <c r="AEX1" s="77" t="s">
        <v>1559</v>
      </c>
      <c r="AEY1" s="77" t="s">
        <v>1577</v>
      </c>
      <c r="AEZ1" s="77" t="s">
        <v>1551</v>
      </c>
      <c r="AFA1" s="77" t="s">
        <v>1479</v>
      </c>
      <c r="AFB1" s="77" t="s">
        <v>1454</v>
      </c>
      <c r="AFC1" s="77" t="s">
        <v>1463</v>
      </c>
      <c r="AFD1" s="77" t="s">
        <v>1496</v>
      </c>
      <c r="AFE1" s="77" t="s">
        <v>1504</v>
      </c>
      <c r="AFF1" s="77" t="s">
        <v>1513</v>
      </c>
      <c r="AFG1" s="77" t="s">
        <v>1522</v>
      </c>
      <c r="AFH1" s="77" t="s">
        <v>1471</v>
      </c>
      <c r="AFI1" s="77" t="s">
        <v>1539</v>
      </c>
      <c r="AFJ1" s="77" t="s">
        <v>1487</v>
      </c>
      <c r="AFK1" s="77" t="s">
        <v>1530</v>
      </c>
      <c r="AFL1" s="77" t="s">
        <v>1659</v>
      </c>
      <c r="AFM1" s="77" t="s">
        <v>1668</v>
      </c>
      <c r="AFN1" s="77" t="s">
        <v>1686</v>
      </c>
      <c r="AFO1" s="77" t="s">
        <v>1677</v>
      </c>
      <c r="AFP1" s="77" t="s">
        <v>1704</v>
      </c>
      <c r="AFQ1" s="77" t="s">
        <v>1695</v>
      </c>
      <c r="AFR1" s="77" t="s">
        <v>1587</v>
      </c>
      <c r="AFS1" s="77" t="s">
        <v>1596</v>
      </c>
      <c r="AFT1" s="77" t="s">
        <v>1605</v>
      </c>
      <c r="AFU1" s="77" t="s">
        <v>1614</v>
      </c>
      <c r="AFV1" s="77" t="s">
        <v>1623</v>
      </c>
      <c r="AFW1" s="77" t="s">
        <v>1632</v>
      </c>
      <c r="AFX1" s="77" t="s">
        <v>1641</v>
      </c>
      <c r="AFY1" s="77" t="s">
        <v>1650</v>
      </c>
      <c r="AFZ1" s="77" t="s">
        <v>1569</v>
      </c>
      <c r="AGA1" s="77" t="s">
        <v>1560</v>
      </c>
      <c r="AGB1" s="77" t="s">
        <v>1578</v>
      </c>
      <c r="AGC1" s="77" t="s">
        <v>1552</v>
      </c>
      <c r="AGD1" s="77" t="s">
        <v>1480</v>
      </c>
      <c r="AGE1" s="77" t="s">
        <v>1455</v>
      </c>
      <c r="AGF1" s="77" t="s">
        <v>1464</v>
      </c>
      <c r="AGG1" s="77" t="s">
        <v>1497</v>
      </c>
      <c r="AGH1" s="77" t="s">
        <v>1505</v>
      </c>
      <c r="AGI1" s="77" t="s">
        <v>1514</v>
      </c>
      <c r="AGJ1" s="77" t="s">
        <v>1523</v>
      </c>
      <c r="AGK1" s="77" t="s">
        <v>1472</v>
      </c>
      <c r="AGL1" s="77" t="s">
        <v>1540</v>
      </c>
      <c r="AGM1" s="77" t="s">
        <v>1488</v>
      </c>
      <c r="AGN1" s="77" t="s">
        <v>1531</v>
      </c>
      <c r="AGO1" s="77" t="s">
        <v>1660</v>
      </c>
      <c r="AGP1" s="77" t="s">
        <v>1669</v>
      </c>
      <c r="AGQ1" s="77" t="s">
        <v>1687</v>
      </c>
      <c r="AGR1" s="77" t="s">
        <v>1678</v>
      </c>
      <c r="AGS1" s="77" t="s">
        <v>1705</v>
      </c>
      <c r="AGT1" s="77" t="s">
        <v>1696</v>
      </c>
      <c r="AGU1" s="77" t="s">
        <v>1588</v>
      </c>
      <c r="AGV1" s="77" t="s">
        <v>1597</v>
      </c>
      <c r="AGW1" s="77" t="s">
        <v>1606</v>
      </c>
      <c r="AGX1" s="77" t="s">
        <v>1615</v>
      </c>
      <c r="AGY1" s="77" t="s">
        <v>1624</v>
      </c>
      <c r="AGZ1" s="77" t="s">
        <v>1633</v>
      </c>
      <c r="AHA1" s="77" t="s">
        <v>1642</v>
      </c>
      <c r="AHB1" s="77" t="s">
        <v>1651</v>
      </c>
      <c r="AHC1" s="77" t="s">
        <v>1570</v>
      </c>
      <c r="AHD1" s="77" t="s">
        <v>1561</v>
      </c>
      <c r="AHE1" s="77" t="s">
        <v>1579</v>
      </c>
      <c r="AHF1" s="77" t="s">
        <v>1553</v>
      </c>
      <c r="AHG1" s="77" t="s">
        <v>1481</v>
      </c>
      <c r="AHH1" s="77" t="s">
        <v>1456</v>
      </c>
      <c r="AHI1" s="77" t="s">
        <v>1465</v>
      </c>
      <c r="AHJ1" s="77" t="s">
        <v>1498</v>
      </c>
      <c r="AHK1" s="77" t="s">
        <v>1506</v>
      </c>
      <c r="AHL1" s="77" t="s">
        <v>1515</v>
      </c>
      <c r="AHM1" s="77" t="s">
        <v>1524</v>
      </c>
      <c r="AHN1" s="77" t="s">
        <v>1473</v>
      </c>
      <c r="AHO1" s="77" t="s">
        <v>1541</v>
      </c>
      <c r="AHP1" s="77" t="s">
        <v>1489</v>
      </c>
      <c r="AHQ1" s="77" t="s">
        <v>1532</v>
      </c>
      <c r="AHR1" s="77" t="s">
        <v>1661</v>
      </c>
      <c r="AHS1" s="77" t="s">
        <v>1670</v>
      </c>
      <c r="AHT1" s="77" t="s">
        <v>1688</v>
      </c>
      <c r="AHU1" s="77" t="s">
        <v>1679</v>
      </c>
      <c r="AHV1" s="77" t="s">
        <v>1706</v>
      </c>
      <c r="AHW1" s="77" t="s">
        <v>1697</v>
      </c>
      <c r="AHX1" s="77" t="s">
        <v>1589</v>
      </c>
      <c r="AHY1" s="77" t="s">
        <v>1598</v>
      </c>
      <c r="AHZ1" s="77" t="s">
        <v>1607</v>
      </c>
      <c r="AIA1" s="77" t="s">
        <v>1616</v>
      </c>
      <c r="AIB1" s="77" t="s">
        <v>1625</v>
      </c>
      <c r="AIC1" s="77" t="s">
        <v>1634</v>
      </c>
      <c r="AID1" s="77" t="s">
        <v>1643</v>
      </c>
      <c r="AIE1" s="77" t="s">
        <v>1652</v>
      </c>
      <c r="AIF1" s="77" t="s">
        <v>1571</v>
      </c>
      <c r="AIG1" s="77" t="s">
        <v>1562</v>
      </c>
      <c r="AIH1" s="77" t="s">
        <v>1580</v>
      </c>
    </row>
    <row r="2" spans="1:918" x14ac:dyDescent="0.25">
      <c r="A2" s="78">
        <v>0</v>
      </c>
      <c r="B2" s="79" t="s">
        <v>1309</v>
      </c>
      <c r="C2" s="80">
        <v>0</v>
      </c>
      <c r="D2" s="80">
        <v>7</v>
      </c>
      <c r="E2" s="78">
        <v>6715768</v>
      </c>
      <c r="F2" s="78">
        <v>207803</v>
      </c>
      <c r="G2" s="78">
        <v>263046</v>
      </c>
      <c r="H2" s="78">
        <v>0</v>
      </c>
      <c r="I2" s="78">
        <v>133510</v>
      </c>
      <c r="J2" s="78">
        <v>661353</v>
      </c>
      <c r="K2" s="78">
        <v>0</v>
      </c>
      <c r="L2" s="78">
        <v>794863</v>
      </c>
      <c r="M2" s="78">
        <v>307262</v>
      </c>
      <c r="N2" s="78">
        <v>0</v>
      </c>
      <c r="O2" s="78">
        <v>294884</v>
      </c>
      <c r="P2" s="78">
        <v>48561</v>
      </c>
      <c r="Q2" s="78">
        <v>59260499</v>
      </c>
      <c r="R2" s="78">
        <v>29339082</v>
      </c>
      <c r="S2" s="78">
        <v>181868888</v>
      </c>
      <c r="T2" s="78">
        <v>464189</v>
      </c>
      <c r="U2" s="78">
        <v>1099372919</v>
      </c>
      <c r="V2" s="78">
        <v>4383222615</v>
      </c>
      <c r="W2" s="78">
        <v>9619</v>
      </c>
      <c r="X2" s="78">
        <v>917553</v>
      </c>
      <c r="Y2" s="78">
        <v>2990819943</v>
      </c>
      <c r="Z2" s="78">
        <v>12379033</v>
      </c>
      <c r="AA2" s="78">
        <v>158705</v>
      </c>
      <c r="AB2" s="78">
        <v>9323954</v>
      </c>
      <c r="AC2" s="78">
        <v>61779</v>
      </c>
      <c r="AD2" s="78">
        <v>0</v>
      </c>
      <c r="AE2" s="78">
        <v>0</v>
      </c>
      <c r="AF2" s="78">
        <v>0</v>
      </c>
      <c r="AG2" s="78">
        <v>223135836</v>
      </c>
      <c r="AH2" s="78">
        <v>16515799</v>
      </c>
      <c r="AI2" s="78">
        <v>27778510</v>
      </c>
      <c r="AJ2" s="78">
        <v>61779</v>
      </c>
      <c r="AK2" s="78">
        <v>101842</v>
      </c>
      <c r="AL2" s="78">
        <v>64830223</v>
      </c>
      <c r="AM2" s="78">
        <v>113544307</v>
      </c>
      <c r="AN2" s="78">
        <v>0</v>
      </c>
      <c r="AO2" s="78">
        <v>148818039</v>
      </c>
      <c r="AP2" s="78">
        <v>7495222</v>
      </c>
      <c r="AQ2" s="78">
        <v>0</v>
      </c>
      <c r="AR2" s="78">
        <v>362228</v>
      </c>
      <c r="AS2" s="78">
        <v>11950000</v>
      </c>
      <c r="AT2" s="78">
        <v>0</v>
      </c>
      <c r="AU2" s="78">
        <v>857164908</v>
      </c>
      <c r="AV2" s="78">
        <v>4842</v>
      </c>
      <c r="AW2" s="78">
        <v>36337</v>
      </c>
      <c r="AX2" s="78">
        <v>4142826232</v>
      </c>
      <c r="AY2" s="78">
        <v>38788005</v>
      </c>
      <c r="AZ2" s="78">
        <v>3210063417</v>
      </c>
      <c r="BA2" s="78">
        <v>24453248</v>
      </c>
      <c r="BB2" s="78">
        <v>3247</v>
      </c>
      <c r="BC2" s="78">
        <v>68048</v>
      </c>
      <c r="BD2" s="78">
        <v>46715</v>
      </c>
      <c r="BE2" s="78">
        <v>0</v>
      </c>
      <c r="BF2" s="78">
        <v>744748</v>
      </c>
      <c r="BG2" s="78">
        <v>270255</v>
      </c>
      <c r="BH2" s="78">
        <v>359730</v>
      </c>
      <c r="BI2" s="78">
        <v>4383222615</v>
      </c>
      <c r="BJ2" s="78">
        <v>9323954</v>
      </c>
      <c r="BK2" s="78">
        <v>9323954</v>
      </c>
      <c r="BL2" s="78">
        <v>9582280</v>
      </c>
      <c r="BM2" s="78">
        <v>0</v>
      </c>
      <c r="BN2" s="78">
        <v>0</v>
      </c>
      <c r="BO2" s="78">
        <v>0</v>
      </c>
      <c r="BP2" s="78">
        <v>131756959</v>
      </c>
      <c r="BQ2" s="78">
        <v>0</v>
      </c>
      <c r="BR2" s="78">
        <v>12297308</v>
      </c>
      <c r="BS2" s="78">
        <v>148818039</v>
      </c>
      <c r="BT2" s="78">
        <v>4818508</v>
      </c>
      <c r="BU2" s="78">
        <v>0</v>
      </c>
      <c r="BV2" s="78">
        <v>0</v>
      </c>
      <c r="BW2" s="78">
        <v>61779</v>
      </c>
      <c r="BX2" s="78">
        <v>0</v>
      </c>
      <c r="BY2" s="78">
        <v>0</v>
      </c>
      <c r="BZ2" s="78">
        <v>0</v>
      </c>
      <c r="CA2" s="78">
        <v>0</v>
      </c>
      <c r="CB2" s="78">
        <v>61779</v>
      </c>
      <c r="CC2" s="78">
        <v>0</v>
      </c>
      <c r="CD2" s="78">
        <v>50753</v>
      </c>
      <c r="CE2" s="78">
        <v>18400235</v>
      </c>
      <c r="CF2" s="78">
        <v>8630845</v>
      </c>
      <c r="CG2" s="78">
        <v>0</v>
      </c>
      <c r="CH2" s="78">
        <v>421890</v>
      </c>
      <c r="CI2" s="78">
        <v>9347500</v>
      </c>
      <c r="CJ2" s="78">
        <v>0</v>
      </c>
      <c r="CK2" s="78">
        <v>0</v>
      </c>
      <c r="CL2" s="78">
        <v>0</v>
      </c>
      <c r="CM2" s="78">
        <v>0</v>
      </c>
      <c r="CN2" s="78">
        <v>0</v>
      </c>
      <c r="CO2" s="78">
        <v>101842</v>
      </c>
      <c r="CP2" s="78">
        <v>0</v>
      </c>
      <c r="CQ2" s="78">
        <v>101842</v>
      </c>
      <c r="CR2" s="78">
        <v>0</v>
      </c>
      <c r="CS2" s="78">
        <v>725000</v>
      </c>
      <c r="CT2" s="78">
        <v>0</v>
      </c>
      <c r="CU2" s="78">
        <v>0</v>
      </c>
      <c r="CV2" s="78">
        <v>64830223</v>
      </c>
      <c r="CW2" s="78">
        <v>73105700</v>
      </c>
      <c r="CX2" s="78">
        <v>0</v>
      </c>
      <c r="CY2" s="78">
        <v>487882</v>
      </c>
      <c r="CZ2" s="78">
        <v>4392519</v>
      </c>
      <c r="DA2" s="78">
        <v>13485266</v>
      </c>
      <c r="DB2" s="78">
        <v>9839426</v>
      </c>
      <c r="DC2" s="78">
        <v>223135837</v>
      </c>
      <c r="DD2" s="78">
        <v>0</v>
      </c>
      <c r="DE2" s="78">
        <v>0</v>
      </c>
      <c r="DF2" s="78">
        <v>0</v>
      </c>
      <c r="DG2" s="78">
        <v>0</v>
      </c>
      <c r="DH2" s="78">
        <v>67765586</v>
      </c>
      <c r="DI2" s="78">
        <v>284140</v>
      </c>
      <c r="DJ2" s="78">
        <v>996225</v>
      </c>
      <c r="DK2" s="78">
        <v>18400235</v>
      </c>
      <c r="DL2" s="78">
        <v>3987342</v>
      </c>
      <c r="DM2" s="78">
        <v>21717487</v>
      </c>
      <c r="DN2" s="78">
        <v>18404388</v>
      </c>
      <c r="DO2" s="78">
        <v>18400234</v>
      </c>
      <c r="DP2" s="78">
        <v>3074024</v>
      </c>
      <c r="DQ2" s="78">
        <v>1561723</v>
      </c>
      <c r="DR2" s="78">
        <v>8946067</v>
      </c>
      <c r="DS2" s="78">
        <v>23975495</v>
      </c>
      <c r="DT2" s="78">
        <v>4409051</v>
      </c>
      <c r="DU2" s="78">
        <v>19655846</v>
      </c>
      <c r="DV2" s="78">
        <v>3317252</v>
      </c>
      <c r="DW2" s="78">
        <v>0</v>
      </c>
      <c r="DX2" s="78">
        <v>4153</v>
      </c>
      <c r="DY2" s="78">
        <v>204078</v>
      </c>
      <c r="DZ2" s="78">
        <v>43790091</v>
      </c>
      <c r="EA2" s="78">
        <v>5077007</v>
      </c>
      <c r="EB2" s="78">
        <v>217367</v>
      </c>
      <c r="EC2" s="78"/>
      <c r="ED2" s="78">
        <v>0</v>
      </c>
      <c r="EE2" s="78">
        <v>2759387</v>
      </c>
      <c r="EF2" s="78"/>
      <c r="EG2" s="78">
        <v>2759387</v>
      </c>
      <c r="EH2" s="78">
        <v>0</v>
      </c>
      <c r="EI2" s="78">
        <v>0</v>
      </c>
      <c r="EJ2" s="78">
        <v>0</v>
      </c>
      <c r="EK2" s="78">
        <v>0</v>
      </c>
      <c r="EL2" s="78">
        <v>2759387</v>
      </c>
      <c r="EM2" s="78">
        <v>2759387</v>
      </c>
      <c r="EN2" s="78">
        <v>0</v>
      </c>
      <c r="EO2" s="78">
        <v>0</v>
      </c>
      <c r="EP2" s="78">
        <v>0</v>
      </c>
      <c r="EQ2" s="78">
        <v>60474</v>
      </c>
      <c r="ER2" s="78">
        <v>11542</v>
      </c>
      <c r="ES2" s="78">
        <v>5882646</v>
      </c>
      <c r="ET2" s="78">
        <v>33197</v>
      </c>
      <c r="EU2" s="78">
        <v>0</v>
      </c>
      <c r="EV2" s="78">
        <v>5921465</v>
      </c>
      <c r="EW2" s="78">
        <v>0</v>
      </c>
      <c r="EX2" s="78">
        <v>307262</v>
      </c>
      <c r="EY2" s="78">
        <v>257119</v>
      </c>
      <c r="EZ2" s="78">
        <v>283870</v>
      </c>
      <c r="FA2" s="78">
        <v>6139765</v>
      </c>
      <c r="FB2" s="78">
        <v>372832</v>
      </c>
      <c r="FC2" s="78">
        <v>6228727</v>
      </c>
      <c r="FD2" s="78">
        <v>0</v>
      </c>
      <c r="FE2" s="78">
        <v>0</v>
      </c>
      <c r="FF2" s="78">
        <v>608739</v>
      </c>
      <c r="FG2" s="78">
        <v>0</v>
      </c>
      <c r="FH2" s="78">
        <v>0</v>
      </c>
      <c r="FI2" s="78">
        <v>857164908</v>
      </c>
      <c r="FJ2" s="78">
        <v>0</v>
      </c>
      <c r="FK2" s="78">
        <v>0</v>
      </c>
      <c r="FL2" s="78">
        <v>0</v>
      </c>
      <c r="FM2" s="78">
        <v>11950000</v>
      </c>
      <c r="FN2" s="78">
        <v>11950000</v>
      </c>
      <c r="FO2" s="78">
        <v>857164908</v>
      </c>
      <c r="FP2" s="78">
        <v>0</v>
      </c>
      <c r="FQ2" s="78">
        <v>12751</v>
      </c>
      <c r="FR2" s="78">
        <v>1467087</v>
      </c>
      <c r="FS2" s="78">
        <v>2470667435</v>
      </c>
      <c r="FT2" s="78">
        <v>3067332889</v>
      </c>
      <c r="FU2" s="78">
        <v>210990759</v>
      </c>
      <c r="FV2" s="78">
        <v>251601181</v>
      </c>
      <c r="FW2" s="78">
        <v>134073514</v>
      </c>
      <c r="FX2" s="78">
        <v>3381490</v>
      </c>
      <c r="FY2" s="78">
        <v>18983182</v>
      </c>
      <c r="FZ2" s="78">
        <v>0</v>
      </c>
      <c r="GA2" s="78">
        <v>0</v>
      </c>
      <c r="GB2" s="78">
        <v>0</v>
      </c>
      <c r="GC2" s="78">
        <v>-3408139</v>
      </c>
      <c r="GD2" s="78">
        <v>0</v>
      </c>
      <c r="GE2" s="78">
        <v>24453249</v>
      </c>
      <c r="GF2" s="78">
        <v>10152162</v>
      </c>
      <c r="GG2" s="78">
        <v>-12346</v>
      </c>
      <c r="GH2" s="78">
        <v>45189</v>
      </c>
      <c r="GI2" s="78">
        <v>106433</v>
      </c>
      <c r="GJ2" s="78">
        <v>48761</v>
      </c>
      <c r="GK2" s="78">
        <v>22935</v>
      </c>
      <c r="GL2" s="78">
        <v>10142711</v>
      </c>
      <c r="GM2" s="78">
        <v>315318</v>
      </c>
      <c r="GN2" s="78">
        <v>0</v>
      </c>
      <c r="GO2" s="78">
        <v>67581</v>
      </c>
      <c r="GP2" s="78">
        <v>0</v>
      </c>
      <c r="GQ2" s="78">
        <v>12346</v>
      </c>
      <c r="GR2" s="78">
        <v>5680261</v>
      </c>
      <c r="GS2" s="78">
        <v>4896004</v>
      </c>
      <c r="GT2" s="78">
        <v>806054</v>
      </c>
      <c r="GU2" s="78">
        <v>0</v>
      </c>
      <c r="GV2" s="78">
        <v>0</v>
      </c>
      <c r="GW2" s="78">
        <v>500907</v>
      </c>
      <c r="GX2" s="78">
        <v>3124</v>
      </c>
      <c r="GY2" s="78">
        <v>3124</v>
      </c>
      <c r="GZ2" s="78">
        <v>0</v>
      </c>
      <c r="HA2" s="78">
        <v>46</v>
      </c>
      <c r="HB2" s="78">
        <v>46</v>
      </c>
      <c r="HC2" s="78">
        <v>0</v>
      </c>
      <c r="HD2" s="78">
        <v>0</v>
      </c>
      <c r="HE2" s="78">
        <v>3</v>
      </c>
      <c r="HF2" s="78">
        <v>3</v>
      </c>
      <c r="HG2" s="78">
        <v>0</v>
      </c>
      <c r="HH2" s="78">
        <v>0</v>
      </c>
      <c r="HI2" s="78">
        <v>48561</v>
      </c>
      <c r="HJ2" s="78">
        <v>53836</v>
      </c>
      <c r="HK2" s="78">
        <v>0</v>
      </c>
      <c r="HL2" s="78">
        <v>0</v>
      </c>
      <c r="HM2" s="78">
        <v>0</v>
      </c>
      <c r="HN2" s="78">
        <v>0</v>
      </c>
      <c r="HO2" s="78">
        <v>0</v>
      </c>
      <c r="HP2" s="78">
        <v>37933</v>
      </c>
      <c r="HQ2" s="78">
        <v>-3275</v>
      </c>
      <c r="HR2" s="78">
        <v>0</v>
      </c>
      <c r="HS2" s="78">
        <v>32658</v>
      </c>
      <c r="HT2" s="78">
        <v>2000</v>
      </c>
      <c r="HU2" s="78">
        <v>0</v>
      </c>
      <c r="HV2" s="78">
        <v>0</v>
      </c>
      <c r="HW2" s="78">
        <v>15903</v>
      </c>
      <c r="HX2" s="78">
        <v>0</v>
      </c>
      <c r="HY2" s="78">
        <v>0</v>
      </c>
      <c r="HZ2" s="78">
        <v>0</v>
      </c>
      <c r="IA2" s="78">
        <v>15903</v>
      </c>
      <c r="IB2" s="78">
        <v>59260499</v>
      </c>
      <c r="IC2" s="78">
        <v>49850647</v>
      </c>
      <c r="ID2" s="78">
        <v>4000000</v>
      </c>
      <c r="IE2" s="78">
        <v>58287891</v>
      </c>
      <c r="IF2" s="78">
        <v>49324646</v>
      </c>
      <c r="IG2" s="78">
        <v>0</v>
      </c>
      <c r="IH2" s="78">
        <v>-196252</v>
      </c>
      <c r="II2" s="78">
        <v>18357135</v>
      </c>
      <c r="IJ2" s="78">
        <v>3990616</v>
      </c>
      <c r="IK2" s="78">
        <v>0</v>
      </c>
      <c r="IL2" s="78">
        <v>22051499</v>
      </c>
      <c r="IM2" s="78">
        <v>100000</v>
      </c>
      <c r="IN2" s="78">
        <v>0</v>
      </c>
      <c r="IO2" s="78">
        <v>31493512</v>
      </c>
      <c r="IP2" s="78">
        <v>0</v>
      </c>
      <c r="IQ2" s="78">
        <v>5715488</v>
      </c>
      <c r="IR2" s="78">
        <v>0</v>
      </c>
      <c r="IS2" s="78">
        <v>37209000</v>
      </c>
      <c r="IT2" s="78">
        <v>963050</v>
      </c>
      <c r="IU2" s="78">
        <v>0</v>
      </c>
      <c r="IV2" s="78">
        <v>0</v>
      </c>
      <c r="IW2" s="78">
        <v>0</v>
      </c>
      <c r="IX2" s="78">
        <v>0</v>
      </c>
      <c r="IY2" s="78">
        <v>0</v>
      </c>
      <c r="IZ2" s="78">
        <v>0</v>
      </c>
      <c r="JA2" s="78">
        <v>0</v>
      </c>
      <c r="JB2" s="78">
        <v>0</v>
      </c>
      <c r="JC2" s="78">
        <v>0</v>
      </c>
      <c r="JD2" s="78">
        <v>0</v>
      </c>
      <c r="JE2" s="78">
        <v>0</v>
      </c>
      <c r="JF2" s="78">
        <v>283822</v>
      </c>
      <c r="JG2" s="78">
        <v>985984863</v>
      </c>
      <c r="JH2" s="78">
        <v>990955779</v>
      </c>
      <c r="JI2" s="78">
        <v>10041</v>
      </c>
      <c r="JJ2" s="78">
        <v>1120795</v>
      </c>
      <c r="JK2" s="78">
        <v>12912144</v>
      </c>
      <c r="JL2" s="78">
        <v>42394</v>
      </c>
      <c r="JM2" s="78">
        <v>107487533</v>
      </c>
      <c r="JN2" s="78">
        <v>93888235</v>
      </c>
      <c r="JO2" s="78">
        <v>75009299</v>
      </c>
      <c r="JP2" s="78">
        <v>-114123536</v>
      </c>
      <c r="JQ2" s="78">
        <v>3280804920</v>
      </c>
      <c r="JR2" s="78">
        <v>45041229</v>
      </c>
      <c r="JS2" s="78">
        <v>3059298389</v>
      </c>
      <c r="JT2" s="78">
        <v>279244703</v>
      </c>
      <c r="JU2" s="78">
        <v>0</v>
      </c>
      <c r="JV2" s="78">
        <v>0</v>
      </c>
      <c r="JW2" s="78">
        <v>0</v>
      </c>
      <c r="JX2" s="78">
        <v>0</v>
      </c>
      <c r="JY2" s="78">
        <v>0</v>
      </c>
      <c r="JZ2" s="78">
        <v>0</v>
      </c>
      <c r="KA2" s="78">
        <v>0</v>
      </c>
      <c r="KB2" s="78">
        <v>0</v>
      </c>
      <c r="KC2" s="78">
        <v>7601792</v>
      </c>
      <c r="KD2" s="78">
        <v>7601792</v>
      </c>
      <c r="KE2" s="78">
        <v>11950000</v>
      </c>
      <c r="KF2" s="78">
        <v>0</v>
      </c>
      <c r="KG2" s="78">
        <v>0</v>
      </c>
      <c r="KH2" s="78">
        <v>0</v>
      </c>
      <c r="KI2" s="78">
        <v>12504466</v>
      </c>
      <c r="KJ2" s="78">
        <v>0</v>
      </c>
      <c r="KK2" s="78">
        <v>121534858</v>
      </c>
      <c r="KL2" s="78">
        <v>121534858</v>
      </c>
      <c r="KM2" s="78">
        <v>0</v>
      </c>
      <c r="KN2" s="78">
        <v>0</v>
      </c>
      <c r="KO2" s="78">
        <v>0</v>
      </c>
      <c r="KP2" s="78">
        <v>2644336</v>
      </c>
      <c r="KQ2" s="78">
        <v>6715768</v>
      </c>
      <c r="KR2" s="78">
        <v>2683506</v>
      </c>
      <c r="KS2" s="78">
        <v>0</v>
      </c>
      <c r="KT2" s="78">
        <v>0</v>
      </c>
      <c r="KU2" s="78">
        <v>1387925</v>
      </c>
      <c r="KV2" s="78">
        <v>0</v>
      </c>
      <c r="KW2" s="78">
        <v>29339082</v>
      </c>
      <c r="KX2" s="78">
        <v>181868888</v>
      </c>
      <c r="KY2" s="78">
        <v>0</v>
      </c>
      <c r="KZ2" s="78">
        <v>211207970</v>
      </c>
      <c r="LA2" s="78">
        <v>134956930</v>
      </c>
      <c r="LB2" s="78">
        <v>-134956930</v>
      </c>
      <c r="LC2" s="78">
        <v>11105194</v>
      </c>
      <c r="LD2" s="78">
        <v>316825818</v>
      </c>
      <c r="LE2" s="78">
        <v>181868888</v>
      </c>
      <c r="LF2" s="78">
        <v>2762247</v>
      </c>
      <c r="LG2" s="78">
        <v>168001447</v>
      </c>
      <c r="LH2" s="78">
        <v>1586417</v>
      </c>
      <c r="LI2" s="78">
        <v>-237992</v>
      </c>
      <c r="LJ2" s="78">
        <v>814450</v>
      </c>
      <c r="LK2" s="78">
        <v>759827</v>
      </c>
      <c r="LL2" s="78">
        <v>183368</v>
      </c>
      <c r="LM2" s="78">
        <v>1031356557</v>
      </c>
      <c r="LN2" s="78">
        <v>1099372919</v>
      </c>
      <c r="LO2" s="78">
        <v>68016362</v>
      </c>
      <c r="LP2" s="78">
        <v>2989831301</v>
      </c>
      <c r="LQ2" s="78">
        <v>-9865699</v>
      </c>
      <c r="LR2" s="78">
        <v>71522397</v>
      </c>
      <c r="LS2" s="78">
        <v>752488</v>
      </c>
      <c r="LT2" s="78">
        <v>2928174602</v>
      </c>
      <c r="LU2" s="78">
        <v>2991721858</v>
      </c>
      <c r="LV2" s="78">
        <v>1138070</v>
      </c>
      <c r="LW2" s="78">
        <v>0</v>
      </c>
      <c r="LX2" s="78">
        <v>350996</v>
      </c>
      <c r="LY2" s="78">
        <v>2990085320</v>
      </c>
      <c r="LZ2" s="78">
        <v>2991721858</v>
      </c>
      <c r="MA2" s="78">
        <v>0</v>
      </c>
      <c r="MB2" s="78">
        <v>1285542</v>
      </c>
      <c r="MC2" s="78">
        <v>0</v>
      </c>
      <c r="MD2" s="78">
        <v>0</v>
      </c>
      <c r="ME2" s="78">
        <v>0</v>
      </c>
      <c r="MF2" s="78">
        <v>0</v>
      </c>
      <c r="MG2" s="78">
        <v>0</v>
      </c>
      <c r="MH2" s="78">
        <v>50753</v>
      </c>
      <c r="MI2" s="78">
        <v>187827528</v>
      </c>
      <c r="MJ2" s="78">
        <v>50753</v>
      </c>
      <c r="MK2" s="81">
        <v>8.91</v>
      </c>
      <c r="ML2" s="78">
        <v>2004</v>
      </c>
      <c r="MM2" s="78">
        <v>0</v>
      </c>
      <c r="MN2" s="78">
        <v>81770</v>
      </c>
      <c r="MO2" s="78">
        <v>0</v>
      </c>
      <c r="MP2" s="78">
        <v>79766</v>
      </c>
      <c r="MQ2" s="78">
        <v>75661787</v>
      </c>
      <c r="MR2" s="78">
        <v>74528994</v>
      </c>
      <c r="MS2" s="78">
        <v>0</v>
      </c>
      <c r="MT2" s="78">
        <v>1132793</v>
      </c>
      <c r="MU2" s="78">
        <v>0</v>
      </c>
      <c r="MV2" s="78">
        <v>413</v>
      </c>
      <c r="MW2" s="78">
        <v>0</v>
      </c>
      <c r="MX2" s="78">
        <v>141285</v>
      </c>
      <c r="MY2" s="78">
        <v>0</v>
      </c>
      <c r="MZ2" s="78"/>
      <c r="NA2" s="78">
        <v>133510</v>
      </c>
      <c r="NB2" s="78">
        <v>0</v>
      </c>
      <c r="NC2" s="78">
        <v>-7362</v>
      </c>
      <c r="ND2" s="78"/>
      <c r="NE2" s="78"/>
      <c r="NF2" s="78"/>
      <c r="NG2" s="78"/>
      <c r="NH2" s="78"/>
      <c r="NI2" s="78"/>
      <c r="NJ2" s="78"/>
      <c r="NK2" s="78"/>
      <c r="NL2" s="78"/>
      <c r="NM2" s="78"/>
      <c r="NN2" s="81">
        <v>2.16</v>
      </c>
      <c r="NO2" s="81"/>
      <c r="NP2" s="81"/>
      <c r="NQ2" s="78"/>
      <c r="NR2" s="78"/>
      <c r="NS2" s="78"/>
      <c r="NT2" s="81"/>
      <c r="NU2" s="78">
        <v>209824972</v>
      </c>
      <c r="NV2" s="81">
        <v>52.569999999999993</v>
      </c>
      <c r="NW2" s="81">
        <v>64.529999999999987</v>
      </c>
      <c r="NX2" s="78"/>
      <c r="NY2" s="78"/>
      <c r="NZ2" s="78">
        <v>205600644</v>
      </c>
      <c r="OA2" s="78"/>
      <c r="OB2" s="81">
        <v>40.57</v>
      </c>
      <c r="OC2" s="78">
        <v>215503593</v>
      </c>
      <c r="OD2" s="78">
        <v>198945077</v>
      </c>
      <c r="OE2" s="81"/>
      <c r="OF2" s="81">
        <v>167.89000000000001</v>
      </c>
      <c r="OG2" s="78"/>
      <c r="OH2" s="78"/>
      <c r="OI2" s="81"/>
      <c r="OJ2" s="78">
        <v>6015961</v>
      </c>
      <c r="OK2" s="78">
        <v>921712910</v>
      </c>
      <c r="OL2" s="81"/>
      <c r="OM2" s="81">
        <v>176.98</v>
      </c>
      <c r="ON2" s="81"/>
      <c r="OO2" s="81"/>
      <c r="OP2" s="78">
        <v>2689032681</v>
      </c>
      <c r="OQ2" s="81">
        <v>101.06</v>
      </c>
      <c r="OR2" s="78">
        <v>2844695615</v>
      </c>
      <c r="OS2" s="81"/>
      <c r="OT2" s="78">
        <v>873060</v>
      </c>
      <c r="OU2" s="81">
        <v>178.61999999999998</v>
      </c>
      <c r="OV2" s="81"/>
      <c r="OW2" s="81">
        <v>0.11000000000000003</v>
      </c>
      <c r="OX2" s="81">
        <v>26.959999999999997</v>
      </c>
      <c r="OY2" s="78">
        <v>128427</v>
      </c>
      <c r="OZ2" s="78">
        <v>16839</v>
      </c>
      <c r="PA2" s="78">
        <v>0</v>
      </c>
      <c r="PB2" s="78">
        <v>10984</v>
      </c>
      <c r="PC2" s="78">
        <v>7386</v>
      </c>
      <c r="PD2" s="78">
        <v>29442</v>
      </c>
      <c r="PE2" s="78">
        <v>0</v>
      </c>
      <c r="PF2" s="78">
        <v>1932230</v>
      </c>
      <c r="PG2" s="78">
        <v>92636</v>
      </c>
      <c r="PH2" s="78">
        <v>2499285</v>
      </c>
      <c r="PI2" s="78">
        <v>44087942</v>
      </c>
      <c r="PJ2" s="78">
        <v>0</v>
      </c>
      <c r="PK2" s="78">
        <v>10770</v>
      </c>
      <c r="PL2" s="78">
        <v>778811</v>
      </c>
      <c r="PM2" s="78">
        <v>0</v>
      </c>
      <c r="PN2" s="78">
        <v>33960951</v>
      </c>
      <c r="PO2" s="78">
        <v>0</v>
      </c>
      <c r="PP2" s="78">
        <v>436642</v>
      </c>
      <c r="PQ2" s="78">
        <v>5077006</v>
      </c>
      <c r="PR2" s="78">
        <v>9275964</v>
      </c>
      <c r="PS2" s="78">
        <v>9154</v>
      </c>
      <c r="PT2" s="78">
        <v>3277119</v>
      </c>
      <c r="PU2" s="78">
        <v>0</v>
      </c>
      <c r="PV2" s="78">
        <v>0</v>
      </c>
      <c r="PW2" s="78">
        <v>0</v>
      </c>
      <c r="PX2" s="78">
        <v>3317252</v>
      </c>
      <c r="PY2" s="78"/>
      <c r="PZ2" s="78">
        <v>228652</v>
      </c>
      <c r="QA2" s="78">
        <v>176184</v>
      </c>
      <c r="QB2" s="78">
        <v>-12187845</v>
      </c>
      <c r="QC2" s="78">
        <v>0</v>
      </c>
      <c r="QD2" s="78">
        <v>750</v>
      </c>
      <c r="QE2" s="78">
        <v>645031</v>
      </c>
      <c r="QF2" s="78">
        <v>-60402</v>
      </c>
      <c r="QG2" s="78">
        <v>43790091</v>
      </c>
      <c r="QH2" s="78">
        <v>-13327</v>
      </c>
      <c r="QI2" s="78">
        <v>919409</v>
      </c>
      <c r="QJ2" s="78">
        <v>14697</v>
      </c>
      <c r="QK2" s="78">
        <v>21845724</v>
      </c>
      <c r="QL2" s="78">
        <v>12305</v>
      </c>
      <c r="QM2" s="78">
        <v>887077</v>
      </c>
      <c r="QN2" s="78">
        <v>0</v>
      </c>
      <c r="QO2" s="78">
        <v>-340828</v>
      </c>
      <c r="QP2" s="78">
        <v>0</v>
      </c>
      <c r="QQ2" s="78">
        <v>1191580</v>
      </c>
      <c r="QR2" s="78">
        <v>27827</v>
      </c>
      <c r="QS2" s="78">
        <v>338403</v>
      </c>
      <c r="QT2" s="78">
        <v>0</v>
      </c>
      <c r="QU2" s="78">
        <v>2485085</v>
      </c>
      <c r="QV2" s="78">
        <v>-3275</v>
      </c>
      <c r="QW2" s="78">
        <v>583838</v>
      </c>
      <c r="QX2" s="78">
        <v>0</v>
      </c>
      <c r="QY2" s="78">
        <v>-12145</v>
      </c>
      <c r="QZ2" s="78">
        <v>67765585</v>
      </c>
      <c r="RA2" s="78">
        <v>291824</v>
      </c>
      <c r="RB2" s="78">
        <v>3990617</v>
      </c>
      <c r="RC2" s="78">
        <v>0</v>
      </c>
      <c r="RD2" s="78">
        <v>0</v>
      </c>
      <c r="RE2" s="78">
        <v>0</v>
      </c>
      <c r="RF2" s="78">
        <v>-170220</v>
      </c>
      <c r="RG2" s="78">
        <v>506859</v>
      </c>
      <c r="RH2" s="78">
        <v>291824</v>
      </c>
      <c r="RI2" s="78">
        <v>-541368</v>
      </c>
      <c r="RJ2" s="78">
        <v>83482</v>
      </c>
      <c r="RK2" s="78">
        <v>-60402</v>
      </c>
      <c r="RL2" s="78">
        <v>-32332</v>
      </c>
      <c r="RM2" s="78">
        <v>3987342</v>
      </c>
      <c r="RN2" s="78">
        <v>1561723</v>
      </c>
      <c r="RO2" s="78">
        <v>11329125</v>
      </c>
      <c r="RP2" s="78">
        <v>268920</v>
      </c>
      <c r="RQ2" s="78">
        <v>6998</v>
      </c>
      <c r="RR2" s="78">
        <v>538593</v>
      </c>
      <c r="RS2" s="78">
        <v>23875</v>
      </c>
      <c r="RT2" s="78">
        <v>4078</v>
      </c>
      <c r="RU2" s="78">
        <v>128274</v>
      </c>
      <c r="RV2" s="78">
        <v>283180</v>
      </c>
      <c r="RW2" s="78">
        <v>16698</v>
      </c>
      <c r="RX2" s="78">
        <v>2273</v>
      </c>
      <c r="RY2" s="78">
        <v>1077250</v>
      </c>
      <c r="RZ2" s="78">
        <v>51972</v>
      </c>
      <c r="SA2" s="78">
        <v>21310</v>
      </c>
      <c r="SB2" s="78">
        <v>331184</v>
      </c>
      <c r="SC2" s="78">
        <v>127842</v>
      </c>
      <c r="SD2" s="78">
        <v>25737</v>
      </c>
      <c r="SE2" s="78">
        <v>102106</v>
      </c>
      <c r="SF2" s="78">
        <v>1077250</v>
      </c>
      <c r="SG2" s="78">
        <v>203341</v>
      </c>
      <c r="SH2" s="78">
        <v>137845</v>
      </c>
      <c r="SI2" s="78">
        <v>6375</v>
      </c>
      <c r="SJ2" s="78">
        <v>163765</v>
      </c>
      <c r="SK2" s="78">
        <v>273959</v>
      </c>
      <c r="SL2" s="78">
        <v>273533</v>
      </c>
      <c r="SM2" s="78">
        <v>131496</v>
      </c>
      <c r="SN2" s="78">
        <v>74469</v>
      </c>
      <c r="SO2" s="78">
        <v>102445</v>
      </c>
      <c r="SP2" s="78">
        <v>163372</v>
      </c>
      <c r="SQ2" s="78">
        <v>749</v>
      </c>
      <c r="SR2" s="78">
        <v>581945</v>
      </c>
      <c r="SS2" s="78">
        <v>0</v>
      </c>
      <c r="ST2" s="78">
        <v>0</v>
      </c>
      <c r="SU2" s="78">
        <v>0</v>
      </c>
      <c r="SV2" s="78">
        <v>0</v>
      </c>
      <c r="SW2" s="78">
        <v>0</v>
      </c>
      <c r="SX2" s="78">
        <v>0</v>
      </c>
      <c r="SY2" s="78">
        <v>0</v>
      </c>
      <c r="SZ2" s="78">
        <v>0</v>
      </c>
      <c r="TA2" s="78">
        <v>0</v>
      </c>
      <c r="TB2" s="78">
        <v>0</v>
      </c>
      <c r="TC2" s="78">
        <v>0</v>
      </c>
      <c r="TD2" s="78">
        <v>0</v>
      </c>
      <c r="TE2" s="78">
        <v>0</v>
      </c>
      <c r="TF2" s="78">
        <v>0</v>
      </c>
      <c r="TG2" s="78">
        <v>0</v>
      </c>
      <c r="TH2" s="78">
        <v>0</v>
      </c>
      <c r="TI2" s="78">
        <v>0</v>
      </c>
      <c r="TJ2" s="78">
        <v>0</v>
      </c>
      <c r="TK2" s="78">
        <v>0</v>
      </c>
      <c r="TL2" s="78">
        <v>0</v>
      </c>
      <c r="TM2" s="78">
        <v>0</v>
      </c>
      <c r="TN2" s="78">
        <v>0</v>
      </c>
      <c r="TO2" s="78">
        <v>0</v>
      </c>
      <c r="TP2" s="78">
        <v>0</v>
      </c>
      <c r="TQ2" s="78">
        <v>0</v>
      </c>
      <c r="TR2" s="78">
        <v>0</v>
      </c>
      <c r="TS2" s="78">
        <v>0</v>
      </c>
      <c r="TT2" s="78">
        <v>0</v>
      </c>
      <c r="TU2" s="78">
        <v>0</v>
      </c>
      <c r="TV2" s="78">
        <v>-18</v>
      </c>
      <c r="TW2" s="78">
        <v>0</v>
      </c>
      <c r="TX2" s="78">
        <v>0</v>
      </c>
      <c r="TY2" s="78">
        <v>0</v>
      </c>
      <c r="TZ2" s="78">
        <v>0</v>
      </c>
      <c r="UA2" s="78">
        <v>0</v>
      </c>
      <c r="UB2" s="78">
        <v>-18</v>
      </c>
      <c r="UC2" s="78">
        <v>0</v>
      </c>
      <c r="UD2" s="78">
        <v>0</v>
      </c>
      <c r="UE2" s="78">
        <v>-18</v>
      </c>
      <c r="UF2" s="78">
        <v>0</v>
      </c>
      <c r="UG2" s="78">
        <v>0</v>
      </c>
      <c r="UH2" s="78">
        <v>0</v>
      </c>
      <c r="UI2" s="78">
        <v>0</v>
      </c>
      <c r="UJ2" s="78">
        <v>0</v>
      </c>
      <c r="UK2" s="78">
        <v>0</v>
      </c>
      <c r="UL2" s="78">
        <v>-18</v>
      </c>
      <c r="UM2" s="78">
        <v>0</v>
      </c>
      <c r="UN2" s="78">
        <v>0</v>
      </c>
      <c r="UO2" s="78">
        <v>0</v>
      </c>
      <c r="UP2" s="78">
        <v>0</v>
      </c>
      <c r="UQ2" s="78">
        <v>0</v>
      </c>
      <c r="UR2" s="78">
        <v>0</v>
      </c>
      <c r="US2" s="78">
        <v>0</v>
      </c>
      <c r="UT2" s="78">
        <v>0</v>
      </c>
      <c r="UU2" s="78">
        <v>0</v>
      </c>
      <c r="UV2" s="78">
        <v>-18</v>
      </c>
      <c r="UW2" s="78">
        <v>0</v>
      </c>
      <c r="UX2" s="78">
        <v>0</v>
      </c>
      <c r="UY2" s="78">
        <v>-18</v>
      </c>
      <c r="UZ2" s="78">
        <v>0</v>
      </c>
      <c r="VA2" s="78">
        <v>0</v>
      </c>
      <c r="VB2" s="78">
        <v>0</v>
      </c>
      <c r="VC2" s="78">
        <v>0</v>
      </c>
      <c r="VD2" s="78">
        <v>0</v>
      </c>
      <c r="VE2" s="78">
        <v>-18</v>
      </c>
      <c r="VF2" s="78">
        <v>0</v>
      </c>
      <c r="VG2" s="78">
        <v>0</v>
      </c>
      <c r="VH2" s="78">
        <v>-18</v>
      </c>
      <c r="VI2" s="78">
        <v>0</v>
      </c>
      <c r="VJ2" s="78">
        <v>0</v>
      </c>
      <c r="VK2" s="78">
        <v>0</v>
      </c>
      <c r="VL2" s="78">
        <v>0</v>
      </c>
      <c r="VM2" s="78">
        <v>0</v>
      </c>
      <c r="VN2" s="78">
        <v>0</v>
      </c>
      <c r="VO2" s="78">
        <v>-18</v>
      </c>
      <c r="VP2" s="78">
        <v>0</v>
      </c>
      <c r="VQ2" s="78">
        <v>0</v>
      </c>
      <c r="VR2" s="78">
        <v>0</v>
      </c>
      <c r="VS2" s="78">
        <v>0</v>
      </c>
      <c r="VT2" s="78">
        <v>0</v>
      </c>
      <c r="VU2" s="78">
        <v>0</v>
      </c>
      <c r="VV2" s="78">
        <v>0</v>
      </c>
      <c r="VW2" s="78">
        <v>0</v>
      </c>
      <c r="VX2" s="78">
        <v>0</v>
      </c>
      <c r="VY2" s="78">
        <v>-18</v>
      </c>
      <c r="VZ2" s="78">
        <v>0</v>
      </c>
      <c r="WA2" s="78">
        <v>0</v>
      </c>
      <c r="WB2" s="78">
        <v>268938</v>
      </c>
      <c r="WC2" s="78">
        <v>6998</v>
      </c>
      <c r="WD2" s="78">
        <v>538593</v>
      </c>
      <c r="WE2" s="78">
        <v>23875</v>
      </c>
      <c r="WF2" s="78">
        <v>4078</v>
      </c>
      <c r="WG2" s="78">
        <v>128274</v>
      </c>
      <c r="WH2" s="78">
        <v>283198</v>
      </c>
      <c r="WI2" s="78">
        <v>16698</v>
      </c>
      <c r="WJ2" s="78">
        <v>2273</v>
      </c>
      <c r="WK2" s="78">
        <v>1077268</v>
      </c>
      <c r="WL2" s="78">
        <v>51972</v>
      </c>
      <c r="WM2" s="78">
        <v>21310</v>
      </c>
      <c r="WN2" s="78">
        <v>331184</v>
      </c>
      <c r="WO2" s="78">
        <v>127842</v>
      </c>
      <c r="WP2" s="78">
        <v>25737</v>
      </c>
      <c r="WQ2" s="78">
        <v>102106</v>
      </c>
      <c r="WR2" s="78">
        <v>1077268</v>
      </c>
      <c r="WS2" s="78">
        <v>203341</v>
      </c>
      <c r="WT2" s="78">
        <v>137845</v>
      </c>
      <c r="WU2" s="78">
        <v>6375</v>
      </c>
      <c r="WV2" s="78">
        <v>163765</v>
      </c>
      <c r="WW2" s="78">
        <v>273959</v>
      </c>
      <c r="WX2" s="78">
        <v>273533</v>
      </c>
      <c r="WY2" s="78">
        <v>131496</v>
      </c>
      <c r="WZ2" s="78">
        <v>74469</v>
      </c>
      <c r="XA2" s="78">
        <v>102445</v>
      </c>
      <c r="XB2" s="78">
        <v>163390</v>
      </c>
      <c r="XC2" s="78">
        <v>749</v>
      </c>
      <c r="XD2" s="78">
        <v>581945</v>
      </c>
      <c r="XE2" s="78">
        <v>1767657</v>
      </c>
      <c r="XF2" s="78">
        <v>766004</v>
      </c>
      <c r="XG2" s="78">
        <v>3997987</v>
      </c>
      <c r="XH2" s="78">
        <v>177050</v>
      </c>
      <c r="XI2" s="78">
        <v>164105</v>
      </c>
      <c r="XJ2" s="78">
        <v>1465401</v>
      </c>
      <c r="XK2" s="78">
        <v>2232656</v>
      </c>
      <c r="XL2" s="78">
        <v>141974</v>
      </c>
      <c r="XM2" s="78">
        <v>143021</v>
      </c>
      <c r="XN2" s="78">
        <v>10050306</v>
      </c>
      <c r="XO2" s="78">
        <v>956400</v>
      </c>
      <c r="XP2" s="78">
        <v>5711</v>
      </c>
      <c r="XQ2" s="78">
        <v>3193901</v>
      </c>
      <c r="XR2" s="78">
        <v>812141</v>
      </c>
      <c r="XS2" s="78">
        <v>10714</v>
      </c>
      <c r="XT2" s="78">
        <v>801427</v>
      </c>
      <c r="XU2" s="78">
        <v>10050306</v>
      </c>
      <c r="XV2" s="78">
        <v>2381759</v>
      </c>
      <c r="XW2" s="78">
        <v>1143069</v>
      </c>
      <c r="XX2" s="78">
        <v>78575</v>
      </c>
      <c r="XY2" s="78">
        <v>886611</v>
      </c>
      <c r="XZ2" s="78">
        <v>2422487</v>
      </c>
      <c r="YA2" s="78">
        <v>1961133</v>
      </c>
      <c r="YB2" s="78">
        <v>841743</v>
      </c>
      <c r="YC2" s="78">
        <v>825592</v>
      </c>
      <c r="YD2" s="78">
        <v>902277</v>
      </c>
      <c r="YE2" s="78">
        <v>2207146</v>
      </c>
      <c r="YF2" s="78">
        <v>118517</v>
      </c>
      <c r="YG2" s="78">
        <v>4530742</v>
      </c>
      <c r="YH2" s="78">
        <v>275849</v>
      </c>
      <c r="YI2" s="78">
        <v>67649</v>
      </c>
      <c r="YJ2" s="78">
        <v>1088301</v>
      </c>
      <c r="YK2" s="78">
        <v>53243</v>
      </c>
      <c r="YL2" s="78">
        <v>28131</v>
      </c>
      <c r="YM2" s="78">
        <v>205359</v>
      </c>
      <c r="YN2" s="78">
        <v>402388</v>
      </c>
      <c r="YO2" s="78">
        <v>20424</v>
      </c>
      <c r="YP2" s="78">
        <v>86971</v>
      </c>
      <c r="YQ2" s="78">
        <v>2187843</v>
      </c>
      <c r="YR2" s="78">
        <v>235029</v>
      </c>
      <c r="YS2" s="78">
        <v>348</v>
      </c>
      <c r="YT2" s="78">
        <v>663136</v>
      </c>
      <c r="YU2" s="78">
        <v>110639</v>
      </c>
      <c r="YV2" s="78">
        <v>2447</v>
      </c>
      <c r="YW2" s="78">
        <v>108192</v>
      </c>
      <c r="YX2" s="78">
        <v>2187843</v>
      </c>
      <c r="YY2" s="78">
        <v>552496</v>
      </c>
      <c r="YZ2" s="78">
        <v>126415</v>
      </c>
      <c r="ZA2" s="78">
        <v>13964</v>
      </c>
      <c r="ZB2" s="78">
        <v>156367</v>
      </c>
      <c r="ZC2" s="78">
        <v>487857</v>
      </c>
      <c r="ZD2" s="78">
        <v>305480</v>
      </c>
      <c r="ZE2" s="78">
        <v>157379</v>
      </c>
      <c r="ZF2" s="78">
        <v>147269</v>
      </c>
      <c r="ZG2" s="78">
        <v>174473</v>
      </c>
      <c r="ZH2" s="78">
        <v>702322</v>
      </c>
      <c r="ZI2" s="78">
        <v>37783</v>
      </c>
      <c r="ZJ2" s="78">
        <v>784602</v>
      </c>
      <c r="ZK2" s="78">
        <v>895809</v>
      </c>
      <c r="ZL2" s="78">
        <v>177939</v>
      </c>
      <c r="ZM2" s="78">
        <v>1408234</v>
      </c>
      <c r="ZN2" s="78">
        <v>66004</v>
      </c>
      <c r="ZO2" s="78">
        <v>16152</v>
      </c>
      <c r="ZP2" s="78">
        <v>286822</v>
      </c>
      <c r="ZQ2" s="78">
        <v>766264</v>
      </c>
      <c r="ZR2" s="78">
        <v>12625</v>
      </c>
      <c r="ZS2" s="78">
        <v>5248</v>
      </c>
      <c r="ZT2" s="78">
        <v>3031797</v>
      </c>
      <c r="ZU2" s="78">
        <v>291445</v>
      </c>
      <c r="ZV2" s="78">
        <v>1063</v>
      </c>
      <c r="ZW2" s="78">
        <v>709294</v>
      </c>
      <c r="ZX2" s="78">
        <v>260937</v>
      </c>
      <c r="ZY2" s="78">
        <v>2270</v>
      </c>
      <c r="ZZ2" s="78">
        <v>258667</v>
      </c>
      <c r="AAA2" s="78">
        <v>3031798</v>
      </c>
      <c r="AAB2" s="78">
        <v>448356</v>
      </c>
      <c r="AAC2" s="78">
        <v>312293</v>
      </c>
      <c r="AAD2" s="78">
        <v>23923</v>
      </c>
      <c r="AAE2" s="78">
        <v>272842</v>
      </c>
      <c r="AAF2" s="78">
        <v>842035</v>
      </c>
      <c r="AAG2" s="78">
        <v>537275</v>
      </c>
      <c r="AAH2" s="78">
        <v>267519</v>
      </c>
      <c r="AAI2" s="78">
        <v>286098</v>
      </c>
      <c r="AAJ2" s="78">
        <v>360203</v>
      </c>
      <c r="AAK2" s="78">
        <v>839997</v>
      </c>
      <c r="AAL2" s="78">
        <v>31415</v>
      </c>
      <c r="AAM2" s="78">
        <v>1451092</v>
      </c>
      <c r="AAN2" s="78">
        <v>535895</v>
      </c>
      <c r="AAO2" s="78">
        <v>167827</v>
      </c>
      <c r="AAP2" s="78">
        <v>927656</v>
      </c>
      <c r="AAQ2" s="78">
        <v>45965</v>
      </c>
      <c r="AAR2" s="78">
        <v>13731</v>
      </c>
      <c r="AAS2" s="78">
        <v>257411</v>
      </c>
      <c r="AAT2" s="78">
        <v>729277</v>
      </c>
      <c r="AAU2" s="78">
        <v>8389</v>
      </c>
      <c r="AAV2" s="78">
        <v>4038</v>
      </c>
      <c r="AAW2" s="78">
        <v>2419697</v>
      </c>
      <c r="AAX2" s="78">
        <v>264440</v>
      </c>
      <c r="AAY2" s="78">
        <v>964</v>
      </c>
      <c r="AAZ2" s="78">
        <v>737156</v>
      </c>
      <c r="ABA2" s="78">
        <v>222183</v>
      </c>
      <c r="ABB2" s="78">
        <v>1972</v>
      </c>
      <c r="ABC2" s="78">
        <v>220212</v>
      </c>
      <c r="ABD2" s="78">
        <v>2418714</v>
      </c>
      <c r="ABE2" s="78">
        <v>514972</v>
      </c>
      <c r="ABF2" s="78">
        <v>226593</v>
      </c>
      <c r="ABG2" s="78">
        <v>17281</v>
      </c>
      <c r="ABH2" s="78">
        <v>209511</v>
      </c>
      <c r="ABI2" s="78">
        <v>699254</v>
      </c>
      <c r="ABJ2" s="78">
        <v>402752</v>
      </c>
      <c r="ABK2" s="78">
        <v>214341</v>
      </c>
      <c r="ABL2" s="78">
        <v>235920</v>
      </c>
      <c r="ABM2" s="78">
        <v>299624</v>
      </c>
      <c r="ABN2" s="78">
        <v>499254</v>
      </c>
      <c r="ABO2" s="78">
        <v>29667</v>
      </c>
      <c r="ABP2" s="78">
        <v>1152638</v>
      </c>
      <c r="ABQ2" s="78">
        <v>596000</v>
      </c>
      <c r="ABR2" s="78">
        <v>520415</v>
      </c>
      <c r="ABS2" s="78">
        <v>1501452</v>
      </c>
      <c r="ABT2" s="78">
        <v>57803</v>
      </c>
      <c r="ABU2" s="78">
        <v>119821</v>
      </c>
      <c r="ABV2" s="78">
        <v>973220</v>
      </c>
      <c r="ABW2" s="78">
        <v>1064003</v>
      </c>
      <c r="ABX2" s="78">
        <v>108925</v>
      </c>
      <c r="ABY2" s="78">
        <v>50802</v>
      </c>
      <c r="ABZ2" s="78">
        <v>4830666</v>
      </c>
      <c r="ACA2" s="78">
        <v>429926</v>
      </c>
      <c r="ACB2" s="78">
        <v>4300</v>
      </c>
      <c r="ACC2" s="78">
        <v>1821472</v>
      </c>
      <c r="ACD2" s="78">
        <v>440563</v>
      </c>
      <c r="ACE2" s="78">
        <v>5996</v>
      </c>
      <c r="ACF2" s="78">
        <v>434567</v>
      </c>
      <c r="ACG2" s="78">
        <v>4830664</v>
      </c>
      <c r="ACH2" s="78">
        <v>1380908</v>
      </c>
      <c r="ACI2" s="78">
        <v>704363</v>
      </c>
      <c r="ACJ2" s="78">
        <v>40687</v>
      </c>
      <c r="ACK2" s="78">
        <v>457401</v>
      </c>
      <c r="ACL2" s="78">
        <v>1092596</v>
      </c>
      <c r="ACM2" s="78">
        <v>1118377</v>
      </c>
      <c r="ACN2" s="78">
        <v>416843</v>
      </c>
      <c r="ACO2" s="78">
        <v>392224</v>
      </c>
      <c r="ACP2" s="78">
        <v>367602</v>
      </c>
      <c r="ACQ2" s="78">
        <v>664827</v>
      </c>
      <c r="ACR2" s="78">
        <v>49318</v>
      </c>
      <c r="ACS2" s="78">
        <v>2295048</v>
      </c>
      <c r="ACT2" s="78">
        <v>1419598819</v>
      </c>
      <c r="ACU2" s="78">
        <v>107989309</v>
      </c>
      <c r="ACV2" s="78">
        <v>1634574257</v>
      </c>
      <c r="ACW2" s="78">
        <v>87730111</v>
      </c>
      <c r="ACX2" s="78">
        <v>50032039</v>
      </c>
      <c r="ACY2" s="78">
        <v>304806764</v>
      </c>
      <c r="ACZ2" s="78">
        <v>269351414</v>
      </c>
      <c r="ADA2" s="78">
        <v>41218504</v>
      </c>
      <c r="ADB2" s="78">
        <v>220009642</v>
      </c>
      <c r="ADC2" s="78">
        <v>2999986231</v>
      </c>
      <c r="ADD2" s="78">
        <v>275070372</v>
      </c>
      <c r="ADE2" s="78">
        <v>9203819</v>
      </c>
      <c r="ADF2" s="78">
        <v>724607986</v>
      </c>
      <c r="ADG2" s="78">
        <v>114365126</v>
      </c>
      <c r="ADH2" s="78">
        <v>553535</v>
      </c>
      <c r="ADI2" s="78">
        <v>113811591</v>
      </c>
      <c r="ADJ2" s="78">
        <v>2999986234</v>
      </c>
      <c r="ADK2" s="78">
        <v>610242858</v>
      </c>
      <c r="ADL2" s="78">
        <v>120524259</v>
      </c>
      <c r="ADM2" s="78">
        <v>11267011</v>
      </c>
      <c r="ADN2" s="78">
        <v>182797787</v>
      </c>
      <c r="ADO2" s="78">
        <v>784495948</v>
      </c>
      <c r="ADP2" s="78">
        <v>324884684</v>
      </c>
      <c r="ADQ2" s="78">
        <v>194349737</v>
      </c>
      <c r="ADR2" s="78">
        <v>220582305</v>
      </c>
      <c r="ADS2" s="78">
        <v>359268276</v>
      </c>
      <c r="ADT2" s="78">
        <v>1114081264</v>
      </c>
      <c r="ADU2" s="78">
        <v>62211978</v>
      </c>
      <c r="ADV2" s="78">
        <v>1099085006</v>
      </c>
      <c r="ADW2" s="78">
        <v>1322766767</v>
      </c>
      <c r="ADX2" s="78">
        <v>101045959</v>
      </c>
      <c r="ADY2" s="78">
        <v>1564249388</v>
      </c>
      <c r="ADZ2" s="78">
        <v>83984825</v>
      </c>
      <c r="AEA2" s="78">
        <v>47677994</v>
      </c>
      <c r="AEB2" s="78">
        <v>280713514</v>
      </c>
      <c r="AEC2" s="78">
        <v>208805142</v>
      </c>
      <c r="AED2" s="78">
        <v>39128159</v>
      </c>
      <c r="AEE2" s="78">
        <v>216369834</v>
      </c>
      <c r="AEF2" s="78">
        <v>2808711670</v>
      </c>
      <c r="AEG2" s="78">
        <v>258036607</v>
      </c>
      <c r="AEH2" s="78">
        <v>8700246</v>
      </c>
      <c r="AEI2" s="78">
        <v>665250253</v>
      </c>
      <c r="AEJ2" s="78">
        <v>104880033</v>
      </c>
      <c r="AEK2" s="78">
        <v>501182</v>
      </c>
      <c r="AEL2" s="78">
        <v>104378851</v>
      </c>
      <c r="AEM2" s="78">
        <v>2808711670</v>
      </c>
      <c r="AEN2" s="78">
        <v>560370220</v>
      </c>
      <c r="AEO2" s="78">
        <v>103313760</v>
      </c>
      <c r="AEP2" s="78">
        <v>10140991</v>
      </c>
      <c r="AEQ2" s="78">
        <v>166889180</v>
      </c>
      <c r="AER2" s="78">
        <v>730906589</v>
      </c>
      <c r="AES2" s="78">
        <v>293298631</v>
      </c>
      <c r="AET2" s="78">
        <v>177642383</v>
      </c>
      <c r="AEU2" s="78">
        <v>201478002</v>
      </c>
      <c r="AEV2" s="78">
        <v>338831503</v>
      </c>
      <c r="AEW2" s="78">
        <v>1071283656</v>
      </c>
      <c r="AEX2" s="78">
        <v>60927243</v>
      </c>
      <c r="AEY2" s="78">
        <v>1011250519</v>
      </c>
      <c r="AEZ2" s="78">
        <v>78636901</v>
      </c>
      <c r="AFA2" s="78">
        <v>3949317</v>
      </c>
      <c r="AFB2" s="78">
        <v>59564402</v>
      </c>
      <c r="AFC2" s="78">
        <v>3249576</v>
      </c>
      <c r="AFD2" s="78">
        <v>1692166</v>
      </c>
      <c r="AFE2" s="78">
        <v>18823880</v>
      </c>
      <c r="AFF2" s="78">
        <v>48465948</v>
      </c>
      <c r="AFG2" s="78">
        <v>1051709</v>
      </c>
      <c r="AFH2" s="78">
        <v>1946322</v>
      </c>
      <c r="AFI2" s="78">
        <v>153400615</v>
      </c>
      <c r="AFJ2" s="78">
        <v>14205046</v>
      </c>
      <c r="AFK2" s="78">
        <v>452249</v>
      </c>
      <c r="AFL2" s="78">
        <v>46140439</v>
      </c>
      <c r="AFM2" s="78">
        <v>7335447</v>
      </c>
      <c r="AFN2" s="78">
        <v>38127</v>
      </c>
      <c r="AFO2" s="78">
        <v>7297320</v>
      </c>
      <c r="AFP2" s="78">
        <v>153400616</v>
      </c>
      <c r="AFQ2" s="78">
        <v>38804991</v>
      </c>
      <c r="AFR2" s="78">
        <v>12500775</v>
      </c>
      <c r="AFS2" s="78">
        <v>865932</v>
      </c>
      <c r="AFT2" s="78">
        <v>12526386</v>
      </c>
      <c r="AFU2" s="78">
        <v>43994148</v>
      </c>
      <c r="AFV2" s="78">
        <v>23975117</v>
      </c>
      <c r="AFW2" s="78">
        <v>13425971</v>
      </c>
      <c r="AFX2" s="78">
        <v>15782196</v>
      </c>
      <c r="AFY2" s="78">
        <v>16703955</v>
      </c>
      <c r="AFZ2" s="78">
        <v>36497472</v>
      </c>
      <c r="AGA2" s="78">
        <v>875465</v>
      </c>
      <c r="AGB2" s="78">
        <v>69887240</v>
      </c>
      <c r="AGC2" s="78">
        <v>41322325</v>
      </c>
      <c r="AGD2" s="78">
        <v>2427061</v>
      </c>
      <c r="AGE2" s="78">
        <v>23500946</v>
      </c>
      <c r="AGF2" s="78">
        <v>1385377</v>
      </c>
      <c r="AGG2" s="78">
        <v>876318</v>
      </c>
      <c r="AGH2" s="78">
        <v>11380917</v>
      </c>
      <c r="AGI2" s="78">
        <v>39081776</v>
      </c>
      <c r="AGJ2" s="78">
        <v>455915</v>
      </c>
      <c r="AGK2" s="78">
        <v>1348754</v>
      </c>
      <c r="AGL2" s="78">
        <v>89717324</v>
      </c>
      <c r="AGM2" s="78">
        <v>8861617</v>
      </c>
      <c r="AGN2" s="78">
        <v>398646</v>
      </c>
      <c r="AGO2" s="78">
        <v>31938719</v>
      </c>
      <c r="AGP2" s="78">
        <v>4624717</v>
      </c>
      <c r="AGQ2" s="78">
        <v>18717</v>
      </c>
      <c r="AGR2" s="78">
        <v>4606000</v>
      </c>
      <c r="AGS2" s="78">
        <v>89717324</v>
      </c>
      <c r="AGT2" s="78">
        <v>27314002</v>
      </c>
      <c r="AGU2" s="78">
        <v>6938206</v>
      </c>
      <c r="AGV2" s="78">
        <v>499378</v>
      </c>
      <c r="AGW2" s="78">
        <v>6930802</v>
      </c>
      <c r="AGX2" s="78">
        <v>25039030</v>
      </c>
      <c r="AGY2" s="78">
        <v>13817136</v>
      </c>
      <c r="AGZ2" s="78">
        <v>7601868</v>
      </c>
      <c r="AHA2" s="78">
        <v>9192332</v>
      </c>
      <c r="AHB2" s="78">
        <v>8796079</v>
      </c>
      <c r="AHC2" s="78">
        <v>17932693</v>
      </c>
      <c r="AHD2" s="78">
        <v>438498</v>
      </c>
      <c r="AHE2" s="78">
        <v>39407416</v>
      </c>
      <c r="AHF2" s="78">
        <v>18195151</v>
      </c>
      <c r="AHG2" s="78">
        <v>2994031</v>
      </c>
      <c r="AHH2" s="78">
        <v>10760467</v>
      </c>
      <c r="AHI2" s="78">
        <v>495709</v>
      </c>
      <c r="AHJ2" s="78">
        <v>661881</v>
      </c>
      <c r="AHK2" s="78">
        <v>5269370</v>
      </c>
      <c r="AHL2" s="78">
        <v>12080324</v>
      </c>
      <c r="AHM2" s="78">
        <v>1038635</v>
      </c>
      <c r="AHN2" s="78">
        <v>1693486</v>
      </c>
      <c r="AHO2" s="78">
        <v>37873946</v>
      </c>
      <c r="AHP2" s="78">
        <v>2828720</v>
      </c>
      <c r="AHQ2" s="78">
        <v>51323</v>
      </c>
      <c r="AHR2" s="78">
        <v>13217295</v>
      </c>
      <c r="AHS2" s="78">
        <v>2149646</v>
      </c>
      <c r="AHT2" s="78">
        <v>14227</v>
      </c>
      <c r="AHU2" s="78">
        <v>2135421</v>
      </c>
      <c r="AHV2" s="78">
        <v>37873946</v>
      </c>
      <c r="AHW2" s="78">
        <v>11067646</v>
      </c>
      <c r="AHX2" s="78">
        <v>4709725</v>
      </c>
      <c r="AHY2" s="78">
        <v>260087</v>
      </c>
      <c r="AHZ2" s="78">
        <v>3382221</v>
      </c>
      <c r="AIA2" s="78">
        <v>9595211</v>
      </c>
      <c r="AIB2" s="78">
        <v>7610936</v>
      </c>
      <c r="AIC2" s="78">
        <v>3281383</v>
      </c>
      <c r="AID2" s="78">
        <v>3322108</v>
      </c>
      <c r="AIE2" s="78">
        <v>3732819</v>
      </c>
      <c r="AIF2" s="78">
        <v>6300136</v>
      </c>
      <c r="AIG2" s="78">
        <v>409271</v>
      </c>
      <c r="AIH2" s="78">
        <v>17947245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M38"/>
  <sheetViews>
    <sheetView showGridLines="0" tabSelected="1" zoomScaleNormal="100" workbookViewId="0">
      <selection activeCell="B26" sqref="B26"/>
    </sheetView>
  </sheetViews>
  <sheetFormatPr defaultColWidth="0" defaultRowHeight="15" zeroHeight="1" x14ac:dyDescent="0.25"/>
  <cols>
    <col min="1" max="1" width="7.5703125" style="1" customWidth="1"/>
    <col min="2" max="2" width="6" style="1" customWidth="1"/>
    <col min="3" max="3" width="12.140625" style="20" customWidth="1"/>
    <col min="4" max="4" width="76.5703125" style="21" bestFit="1" customWidth="1"/>
    <col min="5" max="5" width="16" style="1" bestFit="1" customWidth="1"/>
    <col min="6" max="6" width="7.140625" style="1" customWidth="1"/>
    <col min="7" max="13" width="0" style="1" hidden="1" customWidth="1"/>
    <col min="14" max="16384" width="9.140625" style="1" hidden="1"/>
  </cols>
  <sheetData>
    <row r="1" spans="1:9" x14ac:dyDescent="0.25">
      <c r="C1" s="31"/>
    </row>
    <row r="2" spans="1:9" x14ac:dyDescent="0.25">
      <c r="C2" s="31"/>
      <c r="D2" s="22"/>
    </row>
    <row r="3" spans="1:9" x14ac:dyDescent="0.25">
      <c r="C3" s="31"/>
      <c r="D3" s="22"/>
    </row>
    <row r="4" spans="1:9" x14ac:dyDescent="0.25">
      <c r="C4" s="31"/>
      <c r="D4" s="24"/>
    </row>
    <row r="5" spans="1:9" ht="33" customHeight="1" x14ac:dyDescent="0.5">
      <c r="B5" s="87" t="s">
        <v>1811</v>
      </c>
      <c r="C5" s="87"/>
      <c r="D5" s="87"/>
      <c r="E5" s="87"/>
      <c r="G5" s="19"/>
    </row>
    <row r="6" spans="1:9" s="48" customFormat="1" ht="21" x14ac:dyDescent="0.35">
      <c r="A6" s="1"/>
      <c r="B6" s="54" t="s">
        <v>1263</v>
      </c>
      <c r="C6" s="54"/>
      <c r="D6" s="45"/>
      <c r="E6" s="46"/>
      <c r="F6" s="47"/>
      <c r="G6" s="47"/>
      <c r="H6" s="47"/>
      <c r="I6" s="47"/>
    </row>
    <row r="7" spans="1:9" s="48" customFormat="1" x14ac:dyDescent="0.25">
      <c r="A7" s="1"/>
      <c r="B7" s="55" t="s">
        <v>1371</v>
      </c>
      <c r="C7" s="25" t="s">
        <v>1238</v>
      </c>
      <c r="D7" s="50" t="s">
        <v>728</v>
      </c>
      <c r="E7" s="45"/>
      <c r="F7" s="51"/>
      <c r="G7" s="51"/>
      <c r="H7" s="51"/>
      <c r="I7" s="51"/>
    </row>
    <row r="8" spans="1:9" s="48" customFormat="1" x14ac:dyDescent="0.25">
      <c r="A8" s="1"/>
      <c r="B8" s="55" t="s">
        <v>1371</v>
      </c>
      <c r="C8" s="25" t="s">
        <v>1239</v>
      </c>
      <c r="D8" s="52" t="s">
        <v>38</v>
      </c>
      <c r="E8" s="45"/>
      <c r="F8" s="51"/>
      <c r="G8" s="51"/>
      <c r="H8" s="51"/>
      <c r="I8" s="51"/>
    </row>
    <row r="9" spans="1:9" s="48" customFormat="1" ht="21" x14ac:dyDescent="0.35">
      <c r="A9" s="1"/>
      <c r="B9" s="54" t="s">
        <v>1368</v>
      </c>
      <c r="C9" s="54"/>
      <c r="D9" s="52"/>
      <c r="E9" s="45"/>
      <c r="F9" s="51"/>
      <c r="G9" s="51"/>
      <c r="H9" s="51"/>
      <c r="I9" s="51"/>
    </row>
    <row r="10" spans="1:9" s="48" customFormat="1" x14ac:dyDescent="0.25">
      <c r="A10" s="1"/>
      <c r="B10" s="55" t="s">
        <v>1371</v>
      </c>
      <c r="C10" s="25" t="s">
        <v>1233</v>
      </c>
      <c r="D10" s="52" t="s">
        <v>1266</v>
      </c>
      <c r="E10" s="45"/>
      <c r="F10" s="51"/>
      <c r="G10" s="51"/>
      <c r="H10" s="51"/>
      <c r="I10" s="51"/>
    </row>
    <row r="11" spans="1:9" s="48" customFormat="1" x14ac:dyDescent="0.25">
      <c r="A11" s="1"/>
      <c r="B11" s="55" t="s">
        <v>1371</v>
      </c>
      <c r="C11" s="25" t="s">
        <v>1234</v>
      </c>
      <c r="D11" s="52" t="s">
        <v>1273</v>
      </c>
      <c r="E11" s="45"/>
      <c r="F11" s="51"/>
      <c r="G11" s="51"/>
      <c r="H11" s="51"/>
      <c r="I11" s="51"/>
    </row>
    <row r="12" spans="1:9" s="48" customFormat="1" x14ac:dyDescent="0.25">
      <c r="A12" s="1"/>
      <c r="B12" s="55" t="s">
        <v>1371</v>
      </c>
      <c r="C12" s="25" t="s">
        <v>1235</v>
      </c>
      <c r="D12" s="52" t="s">
        <v>1269</v>
      </c>
      <c r="E12" s="45"/>
      <c r="F12" s="51"/>
      <c r="G12" s="51"/>
      <c r="H12" s="51"/>
      <c r="I12" s="51"/>
    </row>
    <row r="13" spans="1:9" s="48" customFormat="1" x14ac:dyDescent="0.25">
      <c r="A13" s="1"/>
      <c r="B13" s="55" t="s">
        <v>1371</v>
      </c>
      <c r="C13" s="25" t="s">
        <v>1245</v>
      </c>
      <c r="D13" s="52" t="s">
        <v>1270</v>
      </c>
      <c r="E13" s="45"/>
      <c r="F13" s="51"/>
      <c r="G13" s="51"/>
      <c r="H13" s="51"/>
      <c r="I13" s="51"/>
    </row>
    <row r="14" spans="1:9" s="48" customFormat="1" x14ac:dyDescent="0.25">
      <c r="A14" s="1"/>
      <c r="B14" s="55" t="s">
        <v>1371</v>
      </c>
      <c r="C14" s="25" t="s">
        <v>1240</v>
      </c>
      <c r="D14" s="52" t="s">
        <v>728</v>
      </c>
      <c r="E14" s="45"/>
      <c r="F14" s="51"/>
      <c r="G14" s="51"/>
      <c r="H14" s="51"/>
      <c r="I14" s="51"/>
    </row>
    <row r="15" spans="1:9" s="48" customFormat="1" x14ac:dyDescent="0.25">
      <c r="A15" s="1"/>
      <c r="B15" s="55" t="s">
        <v>1371</v>
      </c>
      <c r="C15" s="25" t="s">
        <v>1241</v>
      </c>
      <c r="D15" s="52" t="s">
        <v>38</v>
      </c>
      <c r="E15" s="45"/>
      <c r="F15" s="51"/>
      <c r="G15" s="51"/>
      <c r="H15" s="51"/>
      <c r="I15" s="51"/>
    </row>
    <row r="16" spans="1:9" s="48" customFormat="1" x14ac:dyDescent="0.25">
      <c r="A16" s="1"/>
      <c r="B16" s="55" t="s">
        <v>1371</v>
      </c>
      <c r="C16" s="25" t="s">
        <v>1242</v>
      </c>
      <c r="D16" s="52" t="s">
        <v>330</v>
      </c>
      <c r="E16" s="45"/>
      <c r="F16" s="51"/>
      <c r="G16" s="51"/>
      <c r="H16" s="51"/>
      <c r="I16" s="51"/>
    </row>
    <row r="17" spans="1:13" s="48" customFormat="1" x14ac:dyDescent="0.25">
      <c r="A17" s="1"/>
      <c r="B17" s="55" t="s">
        <v>1371</v>
      </c>
      <c r="C17" s="25" t="s">
        <v>1253</v>
      </c>
      <c r="D17" s="52" t="s">
        <v>1274</v>
      </c>
      <c r="E17" s="86"/>
      <c r="F17" s="51"/>
      <c r="G17" s="51"/>
      <c r="H17" s="51"/>
      <c r="I17" s="51"/>
    </row>
    <row r="18" spans="1:13" s="48" customFormat="1" x14ac:dyDescent="0.25">
      <c r="A18" s="1"/>
      <c r="B18" s="55" t="s">
        <v>1371</v>
      </c>
      <c r="C18" s="25" t="s">
        <v>1254</v>
      </c>
      <c r="D18" s="52" t="s">
        <v>1275</v>
      </c>
      <c r="E18" s="86"/>
      <c r="F18" s="51"/>
      <c r="G18" s="51"/>
      <c r="H18" s="51"/>
      <c r="I18" s="51"/>
    </row>
    <row r="19" spans="1:13" s="48" customFormat="1" x14ac:dyDescent="0.25">
      <c r="A19" s="1"/>
      <c r="B19" s="55" t="s">
        <v>1371</v>
      </c>
      <c r="C19" s="25" t="s">
        <v>1236</v>
      </c>
      <c r="D19" s="52" t="s">
        <v>1282</v>
      </c>
      <c r="E19" s="86"/>
      <c r="F19" s="51"/>
      <c r="G19" s="51"/>
      <c r="H19" s="51"/>
      <c r="I19" s="51"/>
    </row>
    <row r="20" spans="1:13" s="48" customFormat="1" x14ac:dyDescent="0.25">
      <c r="A20" s="1"/>
      <c r="B20" s="55" t="s">
        <v>1371</v>
      </c>
      <c r="C20" s="25" t="s">
        <v>1243</v>
      </c>
      <c r="D20" s="52" t="s">
        <v>1284</v>
      </c>
      <c r="E20" s="86"/>
      <c r="F20" s="51"/>
      <c r="G20" s="51"/>
      <c r="H20" s="51"/>
      <c r="I20" s="51"/>
    </row>
    <row r="21" spans="1:13" s="48" customFormat="1" x14ac:dyDescent="0.25">
      <c r="A21" s="1"/>
      <c r="B21" s="55" t="s">
        <v>1371</v>
      </c>
      <c r="C21" s="25" t="s">
        <v>1237</v>
      </c>
      <c r="D21" s="52" t="s">
        <v>1285</v>
      </c>
      <c r="E21" s="45"/>
      <c r="F21" s="53"/>
      <c r="G21" s="51"/>
      <c r="H21" s="51"/>
      <c r="I21" s="51"/>
    </row>
    <row r="22" spans="1:13" s="48" customFormat="1" ht="15" customHeight="1" x14ac:dyDescent="0.25">
      <c r="A22" s="1"/>
      <c r="B22" s="55" t="s">
        <v>1371</v>
      </c>
      <c r="C22" s="25" t="s">
        <v>1256</v>
      </c>
      <c r="D22" s="52" t="s">
        <v>1287</v>
      </c>
      <c r="E22" s="45"/>
      <c r="F22" s="51"/>
      <c r="G22" s="51"/>
      <c r="H22" s="51"/>
      <c r="I22" s="51"/>
    </row>
    <row r="23" spans="1:13" s="48" customFormat="1" x14ac:dyDescent="0.25">
      <c r="A23" s="1"/>
      <c r="B23" s="55" t="s">
        <v>1371</v>
      </c>
      <c r="C23" s="25" t="s">
        <v>1255</v>
      </c>
      <c r="D23" s="52" t="s">
        <v>1289</v>
      </c>
      <c r="E23" s="45"/>
      <c r="F23" s="51"/>
      <c r="G23" s="51"/>
      <c r="H23" s="51"/>
      <c r="I23" s="51"/>
      <c r="M23" s="48" t="s">
        <v>1306</v>
      </c>
    </row>
    <row r="24" spans="1:13" s="48" customFormat="1" x14ac:dyDescent="0.25">
      <c r="A24" s="1"/>
      <c r="B24" s="55" t="s">
        <v>1371</v>
      </c>
      <c r="C24" s="25" t="s">
        <v>1291</v>
      </c>
      <c r="D24" s="52" t="s">
        <v>499</v>
      </c>
      <c r="E24" s="45"/>
      <c r="F24" s="51"/>
      <c r="G24" s="51"/>
      <c r="H24" s="51"/>
      <c r="I24" s="51"/>
    </row>
    <row r="25" spans="1:13" s="48" customFormat="1" ht="21" x14ac:dyDescent="0.35">
      <c r="A25" s="1"/>
      <c r="B25" s="54" t="s">
        <v>1369</v>
      </c>
      <c r="C25" s="54"/>
      <c r="D25" s="52"/>
      <c r="E25" s="45"/>
      <c r="F25" s="51"/>
      <c r="G25" s="51"/>
      <c r="H25" s="51"/>
      <c r="I25" s="51"/>
    </row>
    <row r="26" spans="1:13" s="48" customFormat="1" x14ac:dyDescent="0.25">
      <c r="A26" s="1"/>
      <c r="B26" s="55" t="s">
        <v>1371</v>
      </c>
      <c r="C26" s="25" t="s">
        <v>1257</v>
      </c>
      <c r="D26" s="52" t="s">
        <v>728</v>
      </c>
      <c r="E26" s="45"/>
      <c r="F26" s="51"/>
      <c r="G26" s="51"/>
      <c r="H26" s="51"/>
      <c r="I26" s="51"/>
    </row>
    <row r="27" spans="1:13" s="48" customFormat="1" x14ac:dyDescent="0.25">
      <c r="A27" s="1"/>
      <c r="B27" s="55" t="s">
        <v>1371</v>
      </c>
      <c r="C27" s="25" t="s">
        <v>1258</v>
      </c>
      <c r="D27" s="52" t="s">
        <v>38</v>
      </c>
      <c r="E27" s="45"/>
      <c r="F27" s="51"/>
      <c r="G27" s="51"/>
      <c r="H27" s="51"/>
      <c r="I27" s="51"/>
    </row>
    <row r="28" spans="1:13" s="48" customFormat="1" x14ac:dyDescent="0.25">
      <c r="A28" s="1"/>
      <c r="B28" s="55" t="s">
        <v>1371</v>
      </c>
      <c r="C28" s="25" t="s">
        <v>1259</v>
      </c>
      <c r="D28" s="52" t="s">
        <v>1269</v>
      </c>
      <c r="E28" s="45"/>
    </row>
    <row r="29" spans="1:13" s="48" customFormat="1" ht="21" x14ac:dyDescent="0.35">
      <c r="A29" s="1"/>
      <c r="B29" s="54" t="s">
        <v>1370</v>
      </c>
      <c r="C29" s="54"/>
      <c r="D29" s="52"/>
      <c r="E29" s="45"/>
    </row>
    <row r="30" spans="1:13" s="48" customFormat="1" x14ac:dyDescent="0.25">
      <c r="A30" s="1"/>
      <c r="B30" s="55" t="s">
        <v>1371</v>
      </c>
      <c r="C30" s="49" t="s">
        <v>1260</v>
      </c>
      <c r="D30" s="45" t="s">
        <v>1294</v>
      </c>
      <c r="E30" s="45"/>
    </row>
    <row r="31" spans="1:13" x14ac:dyDescent="0.25"/>
    <row r="32" spans="1:13" hidden="1" x14ac:dyDescent="0.25">
      <c r="C32" s="23"/>
    </row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</sheetData>
  <mergeCells count="3">
    <mergeCell ref="E17:E18"/>
    <mergeCell ref="E19:E20"/>
    <mergeCell ref="B5:E5"/>
  </mergeCells>
  <hyperlinks>
    <hyperlink ref="C7" location="'Tabel 1.1'!C1" display="Tabel 1.1"/>
    <hyperlink ref="C8" location="'Tabel 1.2'!C1" display="Tabel 1.2"/>
    <hyperlink ref="C12" location="'Tabel 2.3'!C1" display="Tabel 2.3"/>
    <hyperlink ref="C14" location="'Tabel 2.5'!E1" display="Tabel 2.5"/>
    <hyperlink ref="C18" location="'Tabel 2.9'!D1" display="Tabel 2.9"/>
    <hyperlink ref="C19" location="'Tabel 2.10'!D1" display="Tabel 2.10"/>
    <hyperlink ref="C20" location="'Tabel 2.11'!C1" display="Tabel 2.11"/>
    <hyperlink ref="C22" location="'Tabel 2.13'!D1" display="Tabel 2.13"/>
    <hyperlink ref="C15" location="'Tabel 2.6'!C1" display="Tabel 2.6"/>
    <hyperlink ref="C10" location="'Tabel 2.1'!C1" display="Tabel 2.1"/>
    <hyperlink ref="C11" location="'Tabel 2.2'!C1" display="Tabel 2.2"/>
    <hyperlink ref="C13" location="'Tabel 2.4'!E1" display="Tabel 2.4"/>
    <hyperlink ref="C16" location="'Tabel 2.7'!E1" display="Tabel 2.7"/>
    <hyperlink ref="C21" location="'Tabel 2.12'!C1" display="Tabel 2.12"/>
    <hyperlink ref="C23" location="'Tabel 2.14'!D1" display="Tabel 2.14"/>
    <hyperlink ref="C24" location="'Tabel 2.15'!E1" display="Tabel 2.15"/>
    <hyperlink ref="C17" location="'Tabel 2.8'!D1" display="Tabel 2.8"/>
    <hyperlink ref="C26" location="'Tabel 3.1'!D3" display="Tabel 3.1"/>
    <hyperlink ref="C27" location="'Tabel 3.2'!E3" display="Tabel 3.2"/>
    <hyperlink ref="C28" location="'Tabel 3.3'!D3" display="Tabel 3.3"/>
    <hyperlink ref="C30" location="'Bilag 4.1'!A1" display="Bilag 4.1"/>
  </hyperlink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F26"/>
  <sheetViews>
    <sheetView showGridLines="0" topLeftCell="C1" zoomScaleNormal="100" workbookViewId="0">
      <selection activeCell="E5" sqref="E5"/>
    </sheetView>
  </sheetViews>
  <sheetFormatPr defaultColWidth="0" defaultRowHeight="15" zeroHeight="1" x14ac:dyDescent="0.25"/>
  <cols>
    <col min="1" max="1" width="16.140625" style="1" hidden="1" customWidth="1"/>
    <col min="2" max="2" width="18" style="1" hidden="1" customWidth="1"/>
    <col min="3" max="3" width="5.5703125" style="1" customWidth="1"/>
    <col min="4" max="4" width="66" style="1" bestFit="1" customWidth="1"/>
    <col min="5" max="5" width="18.5703125" style="1" customWidth="1"/>
    <col min="6" max="6" width="9.140625" style="1" customWidth="1"/>
    <col min="7" max="16384" width="9.140625" style="1" hidden="1"/>
  </cols>
  <sheetData>
    <row r="1" spans="1:5" x14ac:dyDescent="0.25">
      <c r="C1" s="2" t="s">
        <v>735</v>
      </c>
    </row>
    <row r="2" spans="1:5" x14ac:dyDescent="0.25"/>
    <row r="3" spans="1:5" ht="35.25" customHeight="1" x14ac:dyDescent="0.25">
      <c r="A3" s="1" t="s">
        <v>1246</v>
      </c>
      <c r="C3" s="88" t="s">
        <v>1261</v>
      </c>
      <c r="D3" s="88"/>
      <c r="E3" s="88"/>
    </row>
    <row r="4" spans="1:5" ht="38.25" x14ac:dyDescent="0.25">
      <c r="A4" s="4" t="s">
        <v>31</v>
      </c>
      <c r="B4" s="4"/>
      <c r="C4" s="5"/>
      <c r="D4" s="6"/>
      <c r="E4" s="7" t="s">
        <v>667</v>
      </c>
    </row>
    <row r="5" spans="1:5" x14ac:dyDescent="0.25">
      <c r="A5" s="8" t="s">
        <v>32</v>
      </c>
      <c r="B5" s="8" t="str">
        <f>"Res_"&amp;A5&amp;"_RY"</f>
        <v>Res_Rind_RY</v>
      </c>
      <c r="C5" s="9" t="s">
        <v>0</v>
      </c>
      <c r="D5" s="9" t="s">
        <v>14</v>
      </c>
      <c r="E5" s="10">
        <f>INDEX(data,2,MATCH(B5,variabel,0))</f>
        <v>67765586</v>
      </c>
    </row>
    <row r="6" spans="1:5" x14ac:dyDescent="0.25">
      <c r="A6" s="8" t="s">
        <v>33</v>
      </c>
      <c r="B6" s="8" t="str">
        <f t="shared" ref="B6:B22" si="0">"Res_"&amp;A6&amp;"_RY"</f>
        <v>Res_Rudg_RY</v>
      </c>
      <c r="C6" s="9" t="s">
        <v>1</v>
      </c>
      <c r="D6" s="9" t="s">
        <v>15</v>
      </c>
      <c r="E6" s="10">
        <f t="shared" ref="E6:E22" si="1">INDEX(data,2,MATCH(B6,variabel,0))</f>
        <v>43790091</v>
      </c>
    </row>
    <row r="7" spans="1:5" x14ac:dyDescent="0.25">
      <c r="A7" s="8" t="s">
        <v>605</v>
      </c>
      <c r="B7" s="8" t="str">
        <f t="shared" si="0"/>
        <v>Res_TotR_RY</v>
      </c>
      <c r="C7" s="9"/>
      <c r="D7" s="11" t="s">
        <v>16</v>
      </c>
      <c r="E7" s="10">
        <f t="shared" si="1"/>
        <v>23975495</v>
      </c>
    </row>
    <row r="8" spans="1:5" x14ac:dyDescent="0.25">
      <c r="A8" s="8" t="s">
        <v>34</v>
      </c>
      <c r="B8" s="8" t="str">
        <f t="shared" si="0"/>
        <v>Res_UdAk_RY</v>
      </c>
      <c r="C8" s="9" t="s">
        <v>2</v>
      </c>
      <c r="D8" s="9" t="s">
        <v>17</v>
      </c>
      <c r="E8" s="10">
        <f t="shared" si="1"/>
        <v>217367</v>
      </c>
    </row>
    <row r="9" spans="1:5" x14ac:dyDescent="0.25">
      <c r="A9" s="8" t="s">
        <v>606</v>
      </c>
      <c r="B9" s="8" t="str">
        <f t="shared" si="0"/>
        <v>Res_GPi_RY</v>
      </c>
      <c r="C9" s="9" t="s">
        <v>3</v>
      </c>
      <c r="D9" s="9" t="s">
        <v>18</v>
      </c>
      <c r="E9" s="10">
        <f t="shared" si="1"/>
        <v>4409051</v>
      </c>
    </row>
    <row r="10" spans="1:5" x14ac:dyDescent="0.25">
      <c r="A10" s="8" t="s">
        <v>607</v>
      </c>
      <c r="B10" s="8" t="str">
        <f t="shared" si="0"/>
        <v>Res_GPu_RY</v>
      </c>
      <c r="C10" s="9" t="s">
        <v>4</v>
      </c>
      <c r="D10" s="9" t="s">
        <v>19</v>
      </c>
      <c r="E10" s="10">
        <f t="shared" si="1"/>
        <v>8946067</v>
      </c>
    </row>
    <row r="11" spans="1:5" x14ac:dyDescent="0.25">
      <c r="A11" s="8" t="s">
        <v>608</v>
      </c>
      <c r="B11" s="8" t="str">
        <f t="shared" si="0"/>
        <v>Res_RGTot_RY</v>
      </c>
      <c r="C11" s="9"/>
      <c r="D11" s="11" t="s">
        <v>20</v>
      </c>
      <c r="E11" s="10">
        <f t="shared" si="1"/>
        <v>19655846</v>
      </c>
    </row>
    <row r="12" spans="1:5" x14ac:dyDescent="0.25">
      <c r="A12" s="8" t="s">
        <v>35</v>
      </c>
      <c r="B12" s="8" t="str">
        <f t="shared" si="0"/>
        <v>Res_Kreg_RY</v>
      </c>
      <c r="C12" s="9" t="s">
        <v>5</v>
      </c>
      <c r="D12" s="9" t="s">
        <v>21</v>
      </c>
      <c r="E12" s="10">
        <f t="shared" si="1"/>
        <v>1561723</v>
      </c>
    </row>
    <row r="13" spans="1:5" x14ac:dyDescent="0.25">
      <c r="A13" s="8" t="s">
        <v>609</v>
      </c>
      <c r="B13" s="8" t="str">
        <f t="shared" si="0"/>
        <v>Res_Xdi_RY</v>
      </c>
      <c r="C13" s="9" t="s">
        <v>6</v>
      </c>
      <c r="D13" s="9" t="s">
        <v>22</v>
      </c>
      <c r="E13" s="10">
        <f t="shared" si="1"/>
        <v>3074024</v>
      </c>
    </row>
    <row r="14" spans="1:5" x14ac:dyDescent="0.25">
      <c r="A14" s="8" t="s">
        <v>610</v>
      </c>
      <c r="B14" s="8" t="str">
        <f t="shared" si="0"/>
        <v>Res_UPa_RY</v>
      </c>
      <c r="C14" s="9" t="s">
        <v>7</v>
      </c>
      <c r="D14" s="9" t="s">
        <v>23</v>
      </c>
      <c r="E14" s="10">
        <f t="shared" si="1"/>
        <v>5077007</v>
      </c>
    </row>
    <row r="15" spans="1:5" x14ac:dyDescent="0.25">
      <c r="A15" s="8" t="s">
        <v>36</v>
      </c>
      <c r="B15" s="8" t="str">
        <f t="shared" si="0"/>
        <v>Res_ImMa_RY</v>
      </c>
      <c r="C15" s="9" t="s">
        <v>8</v>
      </c>
      <c r="D15" s="9" t="s">
        <v>24</v>
      </c>
      <c r="E15" s="10">
        <f t="shared" si="1"/>
        <v>284140</v>
      </c>
    </row>
    <row r="16" spans="1:5" x14ac:dyDescent="0.25">
      <c r="A16" s="8" t="s">
        <v>611</v>
      </c>
      <c r="B16" s="8" t="str">
        <f t="shared" si="0"/>
        <v>Res_Xdu_RY</v>
      </c>
      <c r="C16" s="9" t="s">
        <v>9</v>
      </c>
      <c r="D16" s="9" t="s">
        <v>25</v>
      </c>
      <c r="E16" s="10">
        <f t="shared" si="1"/>
        <v>204078</v>
      </c>
    </row>
    <row r="17" spans="1:5" x14ac:dyDescent="0.25">
      <c r="A17" s="8" t="s">
        <v>612</v>
      </c>
      <c r="B17" s="8" t="str">
        <f t="shared" si="0"/>
        <v>Res_UGn_RY</v>
      </c>
      <c r="C17" s="9" t="s">
        <v>10</v>
      </c>
      <c r="D17" s="9" t="s">
        <v>26</v>
      </c>
      <c r="E17" s="10">
        <f t="shared" si="1"/>
        <v>996225</v>
      </c>
    </row>
    <row r="18" spans="1:5" x14ac:dyDescent="0.25">
      <c r="A18" s="8" t="s">
        <v>613</v>
      </c>
      <c r="B18" s="8" t="str">
        <f t="shared" si="0"/>
        <v>Res_Rat_RY</v>
      </c>
      <c r="C18" s="9" t="s">
        <v>11</v>
      </c>
      <c r="D18" s="9" t="s">
        <v>27</v>
      </c>
      <c r="E18" s="10">
        <f t="shared" si="1"/>
        <v>3987342</v>
      </c>
    </row>
    <row r="19" spans="1:5" x14ac:dyDescent="0.25">
      <c r="A19" s="8" t="s">
        <v>614</v>
      </c>
      <c r="B19" s="8" t="str">
        <f t="shared" si="0"/>
        <v>Res_Raa_RY</v>
      </c>
      <c r="C19" s="9" t="s">
        <v>12</v>
      </c>
      <c r="D19" s="9" t="s">
        <v>28</v>
      </c>
      <c r="E19" s="10">
        <f t="shared" si="1"/>
        <v>0</v>
      </c>
    </row>
    <row r="20" spans="1:5" x14ac:dyDescent="0.25">
      <c r="A20" s="8" t="s">
        <v>615</v>
      </c>
      <c r="B20" s="8" t="str">
        <f t="shared" si="0"/>
        <v>Res_RfS_RY</v>
      </c>
      <c r="C20" s="9"/>
      <c r="D20" s="11" t="s">
        <v>29</v>
      </c>
      <c r="E20" s="10">
        <f t="shared" si="1"/>
        <v>21717487</v>
      </c>
    </row>
    <row r="21" spans="1:5" x14ac:dyDescent="0.25">
      <c r="A21" s="8" t="s">
        <v>30</v>
      </c>
      <c r="B21" s="8" t="str">
        <f t="shared" si="0"/>
        <v>Res_Skat_RY</v>
      </c>
      <c r="C21" s="9" t="s">
        <v>13</v>
      </c>
      <c r="D21" s="9" t="s">
        <v>30</v>
      </c>
      <c r="E21" s="10">
        <f t="shared" si="1"/>
        <v>3317252</v>
      </c>
    </row>
    <row r="22" spans="1:5" x14ac:dyDescent="0.25">
      <c r="A22" s="8" t="s">
        <v>616</v>
      </c>
      <c r="B22" s="8" t="str">
        <f t="shared" si="0"/>
        <v>Res_RP_RY</v>
      </c>
      <c r="C22" s="9"/>
      <c r="D22" s="11" t="s">
        <v>501</v>
      </c>
      <c r="E22" s="10">
        <f t="shared" si="1"/>
        <v>18400234</v>
      </c>
    </row>
    <row r="23" spans="1:5" x14ac:dyDescent="0.25">
      <c r="A23" s="1" t="s">
        <v>1310</v>
      </c>
    </row>
    <row r="24" spans="1:5" ht="22.5" customHeight="1" x14ac:dyDescent="0.25">
      <c r="A24" s="1" t="s">
        <v>37</v>
      </c>
    </row>
    <row r="25" spans="1:5" hidden="1" x14ac:dyDescent="0.25"/>
    <row r="26" spans="1:5" hidden="1" x14ac:dyDescent="0.25"/>
  </sheetData>
  <sheetProtection password="BF77" sheet="1" objects="1" scenarios="1"/>
  <mergeCells count="1">
    <mergeCell ref="C3:E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&amp;C&amp;G</oddHeader>
    <oddFooter>&amp;A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G74"/>
  <sheetViews>
    <sheetView showGridLines="0" topLeftCell="C1" zoomScaleNormal="100" workbookViewId="0">
      <selection activeCell="F15" sqref="F15"/>
    </sheetView>
  </sheetViews>
  <sheetFormatPr defaultColWidth="0" defaultRowHeight="15" zeroHeight="1" x14ac:dyDescent="0.25"/>
  <cols>
    <col min="1" max="1" width="8.85546875" style="1" hidden="1" customWidth="1"/>
    <col min="2" max="2" width="16.140625" style="1" hidden="1" customWidth="1"/>
    <col min="3" max="4" width="7.42578125" style="1" customWidth="1"/>
    <col min="5" max="5" width="91" style="1" customWidth="1"/>
    <col min="6" max="6" width="17" style="1" customWidth="1"/>
    <col min="7" max="7" width="9.140625" style="1" customWidth="1"/>
    <col min="8" max="16384" width="9.140625" style="1" hidden="1"/>
  </cols>
  <sheetData>
    <row r="1" spans="1:6" x14ac:dyDescent="0.25">
      <c r="C1" s="2" t="s">
        <v>735</v>
      </c>
    </row>
    <row r="2" spans="1:6" x14ac:dyDescent="0.25">
      <c r="D2" s="3"/>
    </row>
    <row r="3" spans="1:6" ht="35.25" customHeight="1" x14ac:dyDescent="0.25">
      <c r="A3" s="1" t="s">
        <v>1247</v>
      </c>
      <c r="C3" s="88" t="s">
        <v>1262</v>
      </c>
      <c r="D3" s="88"/>
      <c r="E3" s="88"/>
      <c r="F3" s="88"/>
    </row>
    <row r="4" spans="1:6" s="20" customFormat="1" ht="30" customHeight="1" x14ac:dyDescent="0.25">
      <c r="C4" s="9"/>
      <c r="D4" s="9"/>
      <c r="E4" s="11"/>
      <c r="F4" s="7" t="s">
        <v>603</v>
      </c>
    </row>
    <row r="5" spans="1:6" s="20" customFormat="1" x14ac:dyDescent="0.25">
      <c r="C5" s="9"/>
      <c r="D5" s="9"/>
      <c r="E5" s="11" t="s">
        <v>44</v>
      </c>
      <c r="F5" s="7"/>
    </row>
    <row r="6" spans="1:6" x14ac:dyDescent="0.25">
      <c r="A6" s="1" t="s">
        <v>617</v>
      </c>
      <c r="B6" s="1" t="str">
        <f>"BAL_BO_"&amp;A6</f>
        <v>BAL_BO_Akac</v>
      </c>
      <c r="C6" s="9" t="s">
        <v>0</v>
      </c>
      <c r="D6" s="9"/>
      <c r="E6" s="9" t="s">
        <v>45</v>
      </c>
      <c r="F6" s="10">
        <f>INDEX(data,2,MATCH(B6,variabel,0))</f>
        <v>294884</v>
      </c>
    </row>
    <row r="7" spans="1:6" x14ac:dyDescent="0.25">
      <c r="A7" s="1" t="s">
        <v>618</v>
      </c>
      <c r="B7" s="1" t="str">
        <f t="shared" ref="B7:B70" si="0">"BAL_BO_"&amp;A7</f>
        <v>BAL_BO_Agb</v>
      </c>
      <c r="C7" s="9" t="s">
        <v>1</v>
      </c>
      <c r="D7" s="9"/>
      <c r="E7" s="9" t="s">
        <v>46</v>
      </c>
      <c r="F7" s="10">
        <f t="shared" ref="F7:F27" si="1">INDEX(data,2,MATCH(B7,variabel,0))</f>
        <v>0</v>
      </c>
    </row>
    <row r="8" spans="1:6" x14ac:dyDescent="0.25">
      <c r="A8" s="1" t="s">
        <v>471</v>
      </c>
      <c r="B8" s="1" t="str">
        <f t="shared" si="0"/>
        <v>BAL_BO_Atkc</v>
      </c>
      <c r="C8" s="9" t="s">
        <v>2</v>
      </c>
      <c r="D8" s="9"/>
      <c r="E8" s="9" t="s">
        <v>47</v>
      </c>
      <c r="F8" s="10">
        <f t="shared" si="1"/>
        <v>1099372919</v>
      </c>
    </row>
    <row r="9" spans="1:6" x14ac:dyDescent="0.25">
      <c r="A9" s="1" t="s">
        <v>472</v>
      </c>
      <c r="B9" s="1" t="str">
        <f t="shared" si="0"/>
        <v>BAL_BO_Autd</v>
      </c>
      <c r="C9" s="9" t="s">
        <v>3</v>
      </c>
      <c r="D9" s="9"/>
      <c r="E9" s="9" t="s">
        <v>48</v>
      </c>
      <c r="F9" s="10">
        <f t="shared" si="1"/>
        <v>2990819943</v>
      </c>
    </row>
    <row r="10" spans="1:6" x14ac:dyDescent="0.25">
      <c r="A10" s="1" t="s">
        <v>473</v>
      </c>
      <c r="B10" s="1" t="str">
        <f t="shared" si="0"/>
        <v>BAL_BO_Auta</v>
      </c>
      <c r="C10" s="9" t="s">
        <v>4</v>
      </c>
      <c r="D10" s="9"/>
      <c r="E10" s="9" t="s">
        <v>49</v>
      </c>
      <c r="F10" s="10">
        <f t="shared" si="1"/>
        <v>917553</v>
      </c>
    </row>
    <row r="11" spans="1:6" x14ac:dyDescent="0.25">
      <c r="A11" s="1" t="s">
        <v>474</v>
      </c>
      <c r="B11" s="1" t="str">
        <f t="shared" si="0"/>
        <v>BAL_BO_Aod</v>
      </c>
      <c r="C11" s="9" t="s">
        <v>5</v>
      </c>
      <c r="D11" s="9"/>
      <c r="E11" s="9" t="s">
        <v>50</v>
      </c>
      <c r="F11" s="10">
        <f t="shared" si="1"/>
        <v>181868888</v>
      </c>
    </row>
    <row r="12" spans="1:6" x14ac:dyDescent="0.25">
      <c r="A12" s="1" t="s">
        <v>475</v>
      </c>
      <c r="B12" s="1" t="str">
        <f t="shared" si="0"/>
        <v>BAL_BO_Aoa</v>
      </c>
      <c r="C12" s="9" t="s">
        <v>6</v>
      </c>
      <c r="D12" s="9"/>
      <c r="E12" s="9" t="s">
        <v>51</v>
      </c>
      <c r="F12" s="10">
        <f t="shared" si="1"/>
        <v>29339082</v>
      </c>
    </row>
    <row r="13" spans="1:6" x14ac:dyDescent="0.25">
      <c r="A13" s="1" t="s">
        <v>619</v>
      </c>
      <c r="B13" s="1" t="str">
        <f t="shared" si="0"/>
        <v>BAL_BO_Aak</v>
      </c>
      <c r="C13" s="9" t="s">
        <v>7</v>
      </c>
      <c r="D13" s="9"/>
      <c r="E13" s="9" t="s">
        <v>52</v>
      </c>
      <c r="F13" s="10">
        <f t="shared" si="1"/>
        <v>6715768</v>
      </c>
    </row>
    <row r="14" spans="1:6" x14ac:dyDescent="0.25">
      <c r="A14" s="1" t="s">
        <v>620</v>
      </c>
      <c r="B14" s="1" t="str">
        <f t="shared" si="0"/>
        <v>BAL_BO_Akav</v>
      </c>
      <c r="C14" s="9" t="s">
        <v>8</v>
      </c>
      <c r="D14" s="9"/>
      <c r="E14" s="9" t="s">
        <v>53</v>
      </c>
      <c r="F14" s="10">
        <f t="shared" si="1"/>
        <v>48561</v>
      </c>
    </row>
    <row r="15" spans="1:6" x14ac:dyDescent="0.25">
      <c r="A15" s="1" t="s">
        <v>621</v>
      </c>
      <c r="B15" s="1" t="str">
        <f t="shared" si="0"/>
        <v>BAL_BO_Aktv</v>
      </c>
      <c r="C15" s="9" t="s">
        <v>9</v>
      </c>
      <c r="D15" s="9"/>
      <c r="E15" s="9" t="s">
        <v>54</v>
      </c>
      <c r="F15" s="10">
        <f t="shared" si="1"/>
        <v>59260499</v>
      </c>
    </row>
    <row r="16" spans="1:6" x14ac:dyDescent="0.25">
      <c r="A16" s="1" t="s">
        <v>622</v>
      </c>
      <c r="B16" s="1" t="str">
        <f t="shared" si="0"/>
        <v>BAL_BO_Aatp</v>
      </c>
      <c r="C16" s="9" t="s">
        <v>10</v>
      </c>
      <c r="D16" s="9"/>
      <c r="E16" s="9" t="s">
        <v>55</v>
      </c>
      <c r="F16" s="10">
        <f t="shared" si="1"/>
        <v>0</v>
      </c>
    </row>
    <row r="17" spans="1:6" x14ac:dyDescent="0.25">
      <c r="A17" s="1" t="s">
        <v>623</v>
      </c>
      <c r="B17" s="1" t="str">
        <f t="shared" si="0"/>
        <v>BAL_BO_Aia</v>
      </c>
      <c r="C17" s="9" t="s">
        <v>11</v>
      </c>
      <c r="D17" s="9"/>
      <c r="E17" s="9" t="s">
        <v>56</v>
      </c>
      <c r="F17" s="10">
        <f t="shared" si="1"/>
        <v>307262</v>
      </c>
    </row>
    <row r="18" spans="1:6" x14ac:dyDescent="0.25">
      <c r="A18" s="1" t="s">
        <v>706</v>
      </c>
      <c r="B18" s="1" t="str">
        <f t="shared" si="0"/>
        <v>BAL_BO_AgbTot</v>
      </c>
      <c r="C18" s="9" t="s">
        <v>12</v>
      </c>
      <c r="D18" s="9"/>
      <c r="E18" s="9" t="s">
        <v>57</v>
      </c>
      <c r="F18" s="10">
        <f t="shared" si="1"/>
        <v>794863</v>
      </c>
    </row>
    <row r="19" spans="1:6" x14ac:dyDescent="0.25">
      <c r="A19" s="1" t="s">
        <v>624</v>
      </c>
      <c r="B19" s="1" t="str">
        <f t="shared" si="0"/>
        <v>BAL_BO_Aie</v>
      </c>
      <c r="C19" s="9"/>
      <c r="D19" s="9" t="s">
        <v>682</v>
      </c>
      <c r="E19" s="9" t="s">
        <v>58</v>
      </c>
      <c r="F19" s="10">
        <f t="shared" si="1"/>
        <v>0</v>
      </c>
    </row>
    <row r="20" spans="1:6" x14ac:dyDescent="0.25">
      <c r="A20" s="1" t="s">
        <v>625</v>
      </c>
      <c r="B20" s="1" t="str">
        <f t="shared" si="0"/>
        <v>BAL_BO_Ade</v>
      </c>
      <c r="C20" s="9"/>
      <c r="D20" s="9" t="s">
        <v>683</v>
      </c>
      <c r="E20" s="9" t="s">
        <v>59</v>
      </c>
      <c r="F20" s="10">
        <f t="shared" si="1"/>
        <v>133510</v>
      </c>
    </row>
    <row r="21" spans="1:6" x14ac:dyDescent="0.25">
      <c r="A21" s="1" t="s">
        <v>626</v>
      </c>
      <c r="B21" s="1" t="str">
        <f t="shared" si="0"/>
        <v>BAL_BO_Axma</v>
      </c>
      <c r="C21" s="9" t="s">
        <v>13</v>
      </c>
      <c r="D21" s="9"/>
      <c r="E21" s="9" t="s">
        <v>60</v>
      </c>
      <c r="F21" s="10">
        <f t="shared" si="1"/>
        <v>158705</v>
      </c>
    </row>
    <row r="22" spans="1:6" x14ac:dyDescent="0.25">
      <c r="A22" s="1" t="s">
        <v>627</v>
      </c>
      <c r="B22" s="1" t="str">
        <f t="shared" si="0"/>
        <v>BAL_BO_Aas</v>
      </c>
      <c r="C22" s="9" t="s">
        <v>39</v>
      </c>
      <c r="D22" s="9"/>
      <c r="E22" s="9" t="s">
        <v>61</v>
      </c>
      <c r="F22" s="10">
        <f t="shared" si="1"/>
        <v>263046</v>
      </c>
    </row>
    <row r="23" spans="1:6" x14ac:dyDescent="0.25">
      <c r="A23" s="1" t="s">
        <v>630</v>
      </c>
      <c r="B23" s="1" t="str">
        <f t="shared" si="0"/>
        <v>BAL_BO_Aus</v>
      </c>
      <c r="C23" s="9" t="s">
        <v>40</v>
      </c>
      <c r="D23" s="9"/>
      <c r="E23" s="9" t="s">
        <v>62</v>
      </c>
      <c r="F23" s="10">
        <f t="shared" si="1"/>
        <v>9619</v>
      </c>
    </row>
    <row r="24" spans="1:6" x14ac:dyDescent="0.25">
      <c r="A24" s="1" t="s">
        <v>628</v>
      </c>
      <c r="B24" s="1" t="str">
        <f t="shared" si="0"/>
        <v>BAL_BO_Aamb</v>
      </c>
      <c r="C24" s="9" t="s">
        <v>41</v>
      </c>
      <c r="D24" s="9"/>
      <c r="E24" s="9" t="s">
        <v>63</v>
      </c>
      <c r="F24" s="10">
        <f t="shared" si="1"/>
        <v>207803</v>
      </c>
    </row>
    <row r="25" spans="1:6" x14ac:dyDescent="0.25">
      <c r="A25" s="1" t="s">
        <v>629</v>
      </c>
      <c r="B25" s="1" t="str">
        <f t="shared" si="0"/>
        <v>BAL_BO_Axa</v>
      </c>
      <c r="C25" s="9" t="s">
        <v>42</v>
      </c>
      <c r="D25" s="9"/>
      <c r="E25" s="9" t="s">
        <v>64</v>
      </c>
      <c r="F25" s="10">
        <f t="shared" si="1"/>
        <v>12379033</v>
      </c>
    </row>
    <row r="26" spans="1:6" x14ac:dyDescent="0.25">
      <c r="A26" s="1" t="s">
        <v>631</v>
      </c>
      <c r="B26" s="1" t="str">
        <f t="shared" si="0"/>
        <v>BAL_BO_Apap</v>
      </c>
      <c r="C26" s="9" t="s">
        <v>43</v>
      </c>
      <c r="D26" s="9"/>
      <c r="E26" s="9" t="s">
        <v>65</v>
      </c>
      <c r="F26" s="10">
        <f t="shared" si="1"/>
        <v>464189</v>
      </c>
    </row>
    <row r="27" spans="1:6" x14ac:dyDescent="0.25">
      <c r="A27" s="1" t="s">
        <v>476</v>
      </c>
      <c r="B27" s="1" t="str">
        <f t="shared" si="0"/>
        <v>BAL_BO_ATot</v>
      </c>
      <c r="C27" s="9"/>
      <c r="D27" s="9"/>
      <c r="E27" s="11" t="s">
        <v>66</v>
      </c>
      <c r="F27" s="10">
        <f t="shared" si="1"/>
        <v>4383222615</v>
      </c>
    </row>
    <row r="28" spans="1:6" x14ac:dyDescent="0.25">
      <c r="B28" s="1" t="str">
        <f t="shared" si="0"/>
        <v>BAL_BO_</v>
      </c>
      <c r="C28" s="9"/>
      <c r="D28" s="9"/>
      <c r="E28" s="9"/>
      <c r="F28" s="12"/>
    </row>
    <row r="29" spans="1:6" x14ac:dyDescent="0.25">
      <c r="B29" s="1" t="str">
        <f t="shared" si="0"/>
        <v>BAL_BO_</v>
      </c>
      <c r="C29" s="9"/>
      <c r="D29" s="9"/>
      <c r="E29" s="11" t="s">
        <v>67</v>
      </c>
      <c r="F29" s="12"/>
    </row>
    <row r="30" spans="1:6" x14ac:dyDescent="0.25">
      <c r="B30" s="1" t="str">
        <f t="shared" si="0"/>
        <v>BAL_BO_</v>
      </c>
      <c r="C30" s="9"/>
      <c r="D30" s="9"/>
      <c r="E30" s="9"/>
      <c r="F30" s="12"/>
    </row>
    <row r="31" spans="1:6" x14ac:dyDescent="0.25">
      <c r="B31" s="1" t="str">
        <f t="shared" si="0"/>
        <v>BAL_BO_</v>
      </c>
      <c r="C31" s="9"/>
      <c r="D31" s="9"/>
      <c r="E31" s="11" t="s">
        <v>68</v>
      </c>
      <c r="F31" s="12"/>
    </row>
    <row r="32" spans="1:6" x14ac:dyDescent="0.25">
      <c r="A32" s="1" t="s">
        <v>633</v>
      </c>
      <c r="B32" s="1" t="str">
        <f t="shared" si="0"/>
        <v>BAL_BO_PGkc</v>
      </c>
      <c r="C32" s="9" t="s">
        <v>0</v>
      </c>
      <c r="D32" s="9"/>
      <c r="E32" s="9" t="s">
        <v>69</v>
      </c>
      <c r="F32" s="10">
        <f t="shared" ref="F32:F42" si="2">INDEX(data,2,MATCH(B32,variabel,0))</f>
        <v>857164908</v>
      </c>
    </row>
    <row r="33" spans="1:6" x14ac:dyDescent="0.25">
      <c r="A33" s="1" t="s">
        <v>634</v>
      </c>
      <c r="B33" s="1" t="str">
        <f t="shared" si="0"/>
        <v>BAL_BO_PGiag</v>
      </c>
      <c r="C33" s="9" t="s">
        <v>1</v>
      </c>
      <c r="D33" s="9"/>
      <c r="E33" s="9" t="s">
        <v>70</v>
      </c>
      <c r="F33" s="10">
        <f t="shared" si="2"/>
        <v>11950000</v>
      </c>
    </row>
    <row r="34" spans="1:6" x14ac:dyDescent="0.25">
      <c r="A34" s="1" t="s">
        <v>635</v>
      </c>
      <c r="B34" s="1" t="str">
        <f t="shared" si="0"/>
        <v>BAL_BO_PGip</v>
      </c>
      <c r="C34" s="9" t="s">
        <v>2</v>
      </c>
      <c r="D34" s="9"/>
      <c r="E34" s="9" t="s">
        <v>71</v>
      </c>
      <c r="F34" s="10">
        <f t="shared" si="2"/>
        <v>0</v>
      </c>
    </row>
    <row r="35" spans="1:6" x14ac:dyDescent="0.25">
      <c r="A35" s="1" t="s">
        <v>636</v>
      </c>
      <c r="B35" s="1" t="str">
        <f t="shared" si="0"/>
        <v>BAL_BO_PGuod</v>
      </c>
      <c r="C35" s="9" t="s">
        <v>3</v>
      </c>
      <c r="D35" s="9"/>
      <c r="E35" s="9" t="s">
        <v>72</v>
      </c>
      <c r="F35" s="10">
        <f t="shared" si="2"/>
        <v>3210063417</v>
      </c>
    </row>
    <row r="36" spans="1:6" x14ac:dyDescent="0.25">
      <c r="A36" s="1" t="s">
        <v>637</v>
      </c>
      <c r="B36" s="1" t="str">
        <f t="shared" si="0"/>
        <v>BAL_BO_PGuoa</v>
      </c>
      <c r="C36" s="9" t="s">
        <v>4</v>
      </c>
      <c r="D36" s="9"/>
      <c r="E36" s="9" t="s">
        <v>73</v>
      </c>
      <c r="F36" s="10">
        <f t="shared" si="2"/>
        <v>38788005</v>
      </c>
    </row>
    <row r="37" spans="1:6" x14ac:dyDescent="0.25">
      <c r="A37" s="1" t="s">
        <v>638</v>
      </c>
      <c r="B37" s="1" t="str">
        <f t="shared" si="0"/>
        <v>BAL_BO_PGxfd</v>
      </c>
      <c r="C37" s="9" t="s">
        <v>5</v>
      </c>
      <c r="D37" s="9"/>
      <c r="E37" s="9" t="s">
        <v>74</v>
      </c>
      <c r="F37" s="10">
        <f t="shared" si="2"/>
        <v>3247</v>
      </c>
    </row>
    <row r="38" spans="1:6" x14ac:dyDescent="0.25">
      <c r="A38" s="1" t="s">
        <v>639</v>
      </c>
      <c r="B38" s="1" t="str">
        <f t="shared" si="0"/>
        <v>BAL_BO_PGas</v>
      </c>
      <c r="C38" s="9" t="s">
        <v>6</v>
      </c>
      <c r="D38" s="9"/>
      <c r="E38" s="9" t="s">
        <v>75</v>
      </c>
      <c r="F38" s="10">
        <f t="shared" si="2"/>
        <v>362228</v>
      </c>
    </row>
    <row r="39" spans="1:6" x14ac:dyDescent="0.25">
      <c r="A39" s="1" t="s">
        <v>640</v>
      </c>
      <c r="B39" s="1" t="str">
        <f t="shared" si="0"/>
        <v>BAL_BO_PGmof</v>
      </c>
      <c r="C39" s="9" t="s">
        <v>7</v>
      </c>
      <c r="D39" s="9"/>
      <c r="E39" s="9" t="s">
        <v>76</v>
      </c>
      <c r="F39" s="10">
        <f t="shared" si="2"/>
        <v>4842</v>
      </c>
    </row>
    <row r="40" spans="1:6" x14ac:dyDescent="0.25">
      <c r="A40" s="1" t="s">
        <v>641</v>
      </c>
      <c r="B40" s="1" t="str">
        <f t="shared" si="0"/>
        <v>BAL_BO_PGxap</v>
      </c>
      <c r="C40" s="9" t="s">
        <v>8</v>
      </c>
      <c r="D40" s="9"/>
      <c r="E40" s="9" t="s">
        <v>77</v>
      </c>
      <c r="F40" s="10">
        <f t="shared" si="2"/>
        <v>24453248</v>
      </c>
    </row>
    <row r="41" spans="1:6" x14ac:dyDescent="0.25">
      <c r="A41" s="1" t="s">
        <v>642</v>
      </c>
      <c r="B41" s="1" t="str">
        <f t="shared" si="0"/>
        <v>BAL_BO_PGpaf</v>
      </c>
      <c r="C41" s="9" t="s">
        <v>9</v>
      </c>
      <c r="D41" s="9"/>
      <c r="E41" s="9" t="s">
        <v>65</v>
      </c>
      <c r="F41" s="10">
        <f t="shared" si="2"/>
        <v>36337</v>
      </c>
    </row>
    <row r="42" spans="1:6" x14ac:dyDescent="0.25">
      <c r="A42" s="1" t="s">
        <v>643</v>
      </c>
      <c r="B42" s="1" t="str">
        <f t="shared" si="0"/>
        <v>BAL_BO_PGTot</v>
      </c>
      <c r="C42" s="9"/>
      <c r="D42" s="9"/>
      <c r="E42" s="11" t="s">
        <v>78</v>
      </c>
      <c r="F42" s="10">
        <f t="shared" si="2"/>
        <v>4142826232</v>
      </c>
    </row>
    <row r="43" spans="1:6" x14ac:dyDescent="0.25">
      <c r="B43" s="1" t="str">
        <f t="shared" si="0"/>
        <v>BAL_BO_</v>
      </c>
      <c r="C43" s="9"/>
      <c r="D43" s="9"/>
      <c r="E43" s="9"/>
      <c r="F43" s="12"/>
    </row>
    <row r="44" spans="1:6" x14ac:dyDescent="0.25">
      <c r="B44" s="1" t="str">
        <f t="shared" si="0"/>
        <v>BAL_BO_</v>
      </c>
      <c r="C44" s="9"/>
      <c r="D44" s="9"/>
      <c r="E44" s="11" t="s">
        <v>79</v>
      </c>
      <c r="F44" s="12"/>
    </row>
    <row r="45" spans="1:6" x14ac:dyDescent="0.25">
      <c r="A45" s="1" t="s">
        <v>644</v>
      </c>
      <c r="B45" s="1" t="str">
        <f t="shared" si="0"/>
        <v>BAL_BO_PHpf</v>
      </c>
      <c r="C45" s="9" t="s">
        <v>10</v>
      </c>
      <c r="D45" s="9"/>
      <c r="E45" s="9" t="s">
        <v>80</v>
      </c>
      <c r="F45" s="10">
        <f t="shared" ref="F45:F50" si="3">INDEX(data,2,MATCH(B45,variabel,0))</f>
        <v>68048</v>
      </c>
    </row>
    <row r="46" spans="1:6" x14ac:dyDescent="0.25">
      <c r="A46" s="1" t="s">
        <v>645</v>
      </c>
      <c r="B46" s="1" t="str">
        <f t="shared" si="0"/>
        <v>BAL_BO_PHus</v>
      </c>
      <c r="C46" s="9" t="s">
        <v>11</v>
      </c>
      <c r="D46" s="9"/>
      <c r="E46" s="9" t="s">
        <v>81</v>
      </c>
      <c r="F46" s="10">
        <f t="shared" si="3"/>
        <v>270255</v>
      </c>
    </row>
    <row r="47" spans="1:6" x14ac:dyDescent="0.25">
      <c r="A47" s="1" t="s">
        <v>646</v>
      </c>
      <c r="B47" s="1" t="str">
        <f t="shared" si="0"/>
        <v>BAL_BO_PHrs</v>
      </c>
      <c r="C47" s="9" t="s">
        <v>12</v>
      </c>
      <c r="D47" s="9"/>
      <c r="E47" s="9" t="s">
        <v>82</v>
      </c>
      <c r="F47" s="10">
        <f t="shared" si="3"/>
        <v>46715</v>
      </c>
    </row>
    <row r="48" spans="1:6" x14ac:dyDescent="0.25">
      <c r="A48" s="1" t="s">
        <v>647</v>
      </c>
      <c r="B48" s="1" t="str">
        <f t="shared" si="0"/>
        <v>BAL_BO_PHtg</v>
      </c>
      <c r="C48" s="9" t="s">
        <v>13</v>
      </c>
      <c r="D48" s="9"/>
      <c r="E48" s="9" t="s">
        <v>83</v>
      </c>
      <c r="F48" s="10">
        <f t="shared" si="3"/>
        <v>0</v>
      </c>
    </row>
    <row r="49" spans="1:6" x14ac:dyDescent="0.25">
      <c r="A49" s="1" t="s">
        <v>648</v>
      </c>
      <c r="B49" s="1" t="str">
        <f t="shared" si="0"/>
        <v>BAL_BO_PHxf</v>
      </c>
      <c r="C49" s="9" t="s">
        <v>39</v>
      </c>
      <c r="D49" s="9"/>
      <c r="E49" s="9" t="s">
        <v>84</v>
      </c>
      <c r="F49" s="10">
        <f t="shared" si="3"/>
        <v>359730</v>
      </c>
    </row>
    <row r="50" spans="1:6" x14ac:dyDescent="0.25">
      <c r="A50" s="1" t="s">
        <v>649</v>
      </c>
      <c r="B50" s="1" t="str">
        <f t="shared" si="0"/>
        <v>BAL_BO_PHTot</v>
      </c>
      <c r="C50" s="9"/>
      <c r="D50" s="9"/>
      <c r="E50" s="11" t="s">
        <v>85</v>
      </c>
      <c r="F50" s="10">
        <f t="shared" si="3"/>
        <v>744748</v>
      </c>
    </row>
    <row r="51" spans="1:6" x14ac:dyDescent="0.25">
      <c r="B51" s="1" t="str">
        <f t="shared" si="0"/>
        <v>BAL_BO_</v>
      </c>
      <c r="C51" s="9"/>
      <c r="D51" s="9"/>
      <c r="E51" s="9"/>
      <c r="F51" s="12"/>
    </row>
    <row r="52" spans="1:6" x14ac:dyDescent="0.25">
      <c r="B52" s="1" t="str">
        <f t="shared" si="0"/>
        <v>BAL_BO_</v>
      </c>
      <c r="C52" s="9"/>
      <c r="D52" s="9"/>
      <c r="E52" s="11" t="s">
        <v>86</v>
      </c>
      <c r="F52" s="12"/>
    </row>
    <row r="53" spans="1:6" x14ac:dyDescent="0.25">
      <c r="A53" s="1" t="s">
        <v>632</v>
      </c>
      <c r="B53" s="1" t="str">
        <f t="shared" si="0"/>
        <v>BAL_BO_Pek</v>
      </c>
      <c r="C53" s="9" t="s">
        <v>40</v>
      </c>
      <c r="D53" s="9"/>
      <c r="E53" s="9" t="s">
        <v>86</v>
      </c>
      <c r="F53" s="10">
        <f>INDEX(data,2,MATCH(B53,variabel,0))</f>
        <v>16515799</v>
      </c>
    </row>
    <row r="54" spans="1:6" x14ac:dyDescent="0.25">
      <c r="B54" s="1" t="str">
        <f t="shared" si="0"/>
        <v>BAL_BO_</v>
      </c>
      <c r="C54" s="9"/>
      <c r="D54" s="9"/>
      <c r="E54" s="9"/>
      <c r="F54" s="12"/>
    </row>
    <row r="55" spans="1:6" x14ac:dyDescent="0.25">
      <c r="B55" s="1" t="str">
        <f t="shared" si="0"/>
        <v>BAL_BO_</v>
      </c>
      <c r="C55" s="9"/>
      <c r="D55" s="9"/>
      <c r="E55" s="11" t="s">
        <v>87</v>
      </c>
      <c r="F55" s="12"/>
    </row>
    <row r="56" spans="1:6" x14ac:dyDescent="0.25">
      <c r="A56" s="1" t="s">
        <v>650</v>
      </c>
      <c r="B56" s="1" t="str">
        <f t="shared" si="0"/>
        <v>BAL_BO_PEaag</v>
      </c>
      <c r="C56" s="9" t="s">
        <v>41</v>
      </c>
      <c r="D56" s="9"/>
      <c r="E56" s="9" t="s">
        <v>88</v>
      </c>
      <c r="F56" s="10">
        <f t="shared" ref="F56:F71" si="4">INDEX(data,2,MATCH(B56,variabel,0))</f>
        <v>9323954</v>
      </c>
    </row>
    <row r="57" spans="1:6" x14ac:dyDescent="0.25">
      <c r="A57" s="1" t="s">
        <v>651</v>
      </c>
      <c r="B57" s="1" t="str">
        <f t="shared" si="0"/>
        <v>BAL_BO_PEoe</v>
      </c>
      <c r="C57" s="9" t="s">
        <v>42</v>
      </c>
      <c r="D57" s="9"/>
      <c r="E57" s="9" t="s">
        <v>89</v>
      </c>
      <c r="F57" s="10">
        <f t="shared" si="4"/>
        <v>101842</v>
      </c>
    </row>
    <row r="58" spans="1:6" x14ac:dyDescent="0.25">
      <c r="A58" s="1" t="s">
        <v>652</v>
      </c>
      <c r="B58" s="1" t="str">
        <f t="shared" si="0"/>
        <v>BAL_BO_PEav</v>
      </c>
      <c r="C58" s="9" t="s">
        <v>43</v>
      </c>
      <c r="D58" s="9"/>
      <c r="E58" s="9" t="s">
        <v>90</v>
      </c>
      <c r="F58" s="10">
        <f t="shared" si="4"/>
        <v>61779</v>
      </c>
    </row>
    <row r="59" spans="1:6" x14ac:dyDescent="0.25">
      <c r="A59" s="1" t="s">
        <v>653</v>
      </c>
      <c r="B59" s="1" t="str">
        <f t="shared" si="0"/>
        <v>BAL_BO_PEo</v>
      </c>
      <c r="C59" s="9"/>
      <c r="D59" s="9" t="s">
        <v>684</v>
      </c>
      <c r="E59" s="9" t="s">
        <v>91</v>
      </c>
      <c r="F59" s="10">
        <f t="shared" si="4"/>
        <v>61779</v>
      </c>
    </row>
    <row r="60" spans="1:6" x14ac:dyDescent="0.25">
      <c r="A60" s="1" t="s">
        <v>654</v>
      </c>
      <c r="B60" s="1" t="str">
        <f t="shared" si="0"/>
        <v>BAL_BO_PEavu</v>
      </c>
      <c r="C60" s="9"/>
      <c r="D60" s="9" t="s">
        <v>685</v>
      </c>
      <c r="E60" s="9" t="s">
        <v>92</v>
      </c>
      <c r="F60" s="10">
        <f t="shared" si="4"/>
        <v>0</v>
      </c>
    </row>
    <row r="61" spans="1:6" x14ac:dyDescent="0.25">
      <c r="A61" s="1" t="s">
        <v>655</v>
      </c>
      <c r="B61" s="1" t="str">
        <f t="shared" si="0"/>
        <v>BAL_BO_PEavs</v>
      </c>
      <c r="C61" s="9"/>
      <c r="D61" s="9" t="s">
        <v>686</v>
      </c>
      <c r="E61" s="9" t="s">
        <v>93</v>
      </c>
      <c r="F61" s="10">
        <f t="shared" si="4"/>
        <v>0</v>
      </c>
    </row>
    <row r="62" spans="1:6" x14ac:dyDescent="0.25">
      <c r="A62" s="1" t="s">
        <v>656</v>
      </c>
      <c r="B62" s="1" t="str">
        <f t="shared" si="0"/>
        <v>BAL_BO_PEavo</v>
      </c>
      <c r="C62" s="9"/>
      <c r="D62" s="9" t="s">
        <v>687</v>
      </c>
      <c r="E62" s="9" t="s">
        <v>94</v>
      </c>
      <c r="F62" s="10">
        <f t="shared" si="4"/>
        <v>0</v>
      </c>
    </row>
    <row r="63" spans="1:6" x14ac:dyDescent="0.25">
      <c r="A63" s="1" t="s">
        <v>657</v>
      </c>
      <c r="B63" s="1" t="str">
        <f t="shared" si="0"/>
        <v>BAL_BO_PExv</v>
      </c>
      <c r="C63" s="9"/>
      <c r="D63" s="9" t="s">
        <v>688</v>
      </c>
      <c r="E63" s="9" t="s">
        <v>95</v>
      </c>
      <c r="F63" s="10">
        <f t="shared" si="4"/>
        <v>0</v>
      </c>
    </row>
    <row r="64" spans="1:6" x14ac:dyDescent="0.25">
      <c r="A64" s="1" t="s">
        <v>658</v>
      </c>
      <c r="B64" s="1" t="str">
        <f t="shared" si="0"/>
        <v>BAL_BO_PExr</v>
      </c>
      <c r="C64" s="9" t="s">
        <v>103</v>
      </c>
      <c r="D64" s="9"/>
      <c r="E64" s="9" t="s">
        <v>96</v>
      </c>
      <c r="F64" s="10">
        <f t="shared" si="4"/>
        <v>148818039</v>
      </c>
    </row>
    <row r="65" spans="1:6" x14ac:dyDescent="0.25">
      <c r="A65" s="1" t="s">
        <v>659</v>
      </c>
      <c r="B65" s="1" t="str">
        <f t="shared" si="0"/>
        <v>BAL_BO_PElr</v>
      </c>
      <c r="C65" s="9"/>
      <c r="D65" s="9" t="s">
        <v>689</v>
      </c>
      <c r="E65" s="9" t="s">
        <v>110</v>
      </c>
      <c r="F65" s="10">
        <f t="shared" si="4"/>
        <v>27778510</v>
      </c>
    </row>
    <row r="66" spans="1:6" x14ac:dyDescent="0.25">
      <c r="A66" s="1" t="s">
        <v>660</v>
      </c>
      <c r="B66" s="1" t="str">
        <f t="shared" si="0"/>
        <v>BAL_BO_PEvr</v>
      </c>
      <c r="C66" s="9"/>
      <c r="D66" s="9" t="s">
        <v>690</v>
      </c>
      <c r="E66" s="9" t="s">
        <v>97</v>
      </c>
      <c r="F66" s="10">
        <f t="shared" si="4"/>
        <v>0</v>
      </c>
    </row>
    <row r="67" spans="1:6" x14ac:dyDescent="0.25">
      <c r="A67" s="1" t="s">
        <v>661</v>
      </c>
      <c r="B67" s="1" t="str">
        <f t="shared" si="0"/>
        <v>BAL_BO_PErs</v>
      </c>
      <c r="C67" s="9"/>
      <c r="D67" s="9" t="s">
        <v>691</v>
      </c>
      <c r="E67" s="9" t="s">
        <v>98</v>
      </c>
      <c r="F67" s="10">
        <f t="shared" si="4"/>
        <v>113544307</v>
      </c>
    </row>
    <row r="68" spans="1:6" x14ac:dyDescent="0.25">
      <c r="A68" s="1" t="s">
        <v>662</v>
      </c>
      <c r="B68" s="1" t="str">
        <f t="shared" si="0"/>
        <v>BAL_BO_PExs</v>
      </c>
      <c r="C68" s="9"/>
      <c r="D68" s="9" t="s">
        <v>692</v>
      </c>
      <c r="E68" s="9" t="s">
        <v>99</v>
      </c>
      <c r="F68" s="10">
        <f t="shared" si="4"/>
        <v>7495222</v>
      </c>
    </row>
    <row r="69" spans="1:6" x14ac:dyDescent="0.25">
      <c r="A69" s="1" t="s">
        <v>663</v>
      </c>
      <c r="B69" s="1" t="str">
        <f t="shared" si="0"/>
        <v>BAL_BO_PEou</v>
      </c>
      <c r="C69" s="9" t="s">
        <v>104</v>
      </c>
      <c r="D69" s="9"/>
      <c r="E69" s="9" t="s">
        <v>100</v>
      </c>
      <c r="F69" s="10">
        <f t="shared" si="4"/>
        <v>64830223</v>
      </c>
    </row>
    <row r="70" spans="1:6" x14ac:dyDescent="0.25">
      <c r="A70" s="1" t="s">
        <v>664</v>
      </c>
      <c r="B70" s="1" t="str">
        <f t="shared" si="0"/>
        <v>BAL_BO_PEekTot</v>
      </c>
      <c r="C70" s="9"/>
      <c r="D70" s="9"/>
      <c r="E70" s="11" t="s">
        <v>101</v>
      </c>
      <c r="F70" s="10">
        <f t="shared" si="4"/>
        <v>223135836</v>
      </c>
    </row>
    <row r="71" spans="1:6" x14ac:dyDescent="0.25">
      <c r="A71" s="1" t="s">
        <v>480</v>
      </c>
      <c r="B71" s="1" t="str">
        <f t="shared" ref="B71" si="5">"BAL_BO_"&amp;A71</f>
        <v>BAL_BO_PTot</v>
      </c>
      <c r="C71" s="9"/>
      <c r="D71" s="9"/>
      <c r="E71" s="11" t="s">
        <v>102</v>
      </c>
      <c r="F71" s="10">
        <f t="shared" si="4"/>
        <v>4383222615</v>
      </c>
    </row>
    <row r="72" spans="1:6" x14ac:dyDescent="0.25"/>
    <row r="73" spans="1:6" hidden="1" x14ac:dyDescent="0.25"/>
    <row r="74" spans="1:6" hidden="1" x14ac:dyDescent="0.25"/>
  </sheetData>
  <sheetProtection password="BF77" sheet="1" objects="1" scenarios="1"/>
  <mergeCells count="1">
    <mergeCell ref="C3:F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rowBreaks count="1" manualBreakCount="1">
    <brk id="28" max="16383" man="1"/>
  </row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G57"/>
  <sheetViews>
    <sheetView showGridLines="0" topLeftCell="C1" zoomScaleNormal="100" workbookViewId="0">
      <selection activeCell="F13" sqref="F13"/>
    </sheetView>
  </sheetViews>
  <sheetFormatPr defaultColWidth="0" defaultRowHeight="15" zeroHeight="1" x14ac:dyDescent="0.25"/>
  <cols>
    <col min="1" max="1" width="12.28515625" style="1" hidden="1" customWidth="1"/>
    <col min="2" max="2" width="15.7109375" style="1" hidden="1" customWidth="1"/>
    <col min="3" max="4" width="5.5703125" style="1" customWidth="1"/>
    <col min="5" max="5" width="83.140625" style="1" customWidth="1"/>
    <col min="6" max="6" width="14.85546875" style="1" customWidth="1"/>
    <col min="7" max="7" width="4" style="1" customWidth="1"/>
    <col min="8" max="16384" width="9.140625" style="1" hidden="1"/>
  </cols>
  <sheetData>
    <row r="1" spans="1:6" x14ac:dyDescent="0.25">
      <c r="C1" s="2" t="s">
        <v>735</v>
      </c>
    </row>
    <row r="2" spans="1:6" x14ac:dyDescent="0.25">
      <c r="D2" s="3"/>
    </row>
    <row r="3" spans="1:6" ht="35.25" customHeight="1" x14ac:dyDescent="0.25">
      <c r="C3" s="88" t="s">
        <v>1264</v>
      </c>
      <c r="D3" s="88"/>
      <c r="E3" s="88"/>
      <c r="F3" s="88"/>
    </row>
    <row r="4" spans="1:6" ht="32.25" customHeight="1" x14ac:dyDescent="0.25">
      <c r="C4" s="9" t="s">
        <v>1265</v>
      </c>
      <c r="D4" s="9"/>
      <c r="E4" s="9"/>
      <c r="F4" s="7" t="s">
        <v>603</v>
      </c>
    </row>
    <row r="5" spans="1:6" x14ac:dyDescent="0.25">
      <c r="A5" s="1" t="s">
        <v>141</v>
      </c>
      <c r="B5" s="1" t="str">
        <f>"BeEK_Bek_"&amp;A5</f>
        <v>BeEK_Bek_aagP</v>
      </c>
      <c r="C5" s="11" t="s">
        <v>0</v>
      </c>
      <c r="D5" s="9"/>
      <c r="E5" s="11" t="s">
        <v>112</v>
      </c>
      <c r="F5" s="10">
        <f t="shared" ref="F5:F10" si="0">INDEX(data,2,MATCH(B5,variabel,0))</f>
        <v>9323954</v>
      </c>
    </row>
    <row r="6" spans="1:6" x14ac:dyDescent="0.25">
      <c r="A6" s="1" t="s">
        <v>142</v>
      </c>
      <c r="B6" s="1" t="str">
        <f t="shared" ref="B6:B54" si="1">"BeEK_Bek_"&amp;A6</f>
        <v>BeEK_Bek_NyK</v>
      </c>
      <c r="C6" s="9"/>
      <c r="D6" s="9" t="s">
        <v>554</v>
      </c>
      <c r="E6" s="9" t="s">
        <v>113</v>
      </c>
      <c r="F6" s="10">
        <f t="shared" si="0"/>
        <v>0</v>
      </c>
    </row>
    <row r="7" spans="1:6" x14ac:dyDescent="0.25">
      <c r="A7" s="1" t="s">
        <v>143</v>
      </c>
      <c r="B7" s="1" t="str">
        <f t="shared" si="1"/>
        <v>BeEK_Bek_UdFo</v>
      </c>
      <c r="C7" s="9"/>
      <c r="D7" s="9" t="s">
        <v>555</v>
      </c>
      <c r="E7" s="9" t="s">
        <v>114</v>
      </c>
      <c r="F7" s="10">
        <f t="shared" si="0"/>
        <v>0</v>
      </c>
    </row>
    <row r="8" spans="1:6" x14ac:dyDescent="0.25">
      <c r="A8" s="1" t="s">
        <v>144</v>
      </c>
      <c r="B8" s="1" t="str">
        <f t="shared" si="1"/>
        <v>BeEK_Bek_UdFu</v>
      </c>
      <c r="C8" s="9"/>
      <c r="D8" s="9" t="s">
        <v>556</v>
      </c>
      <c r="E8" s="9" t="s">
        <v>115</v>
      </c>
      <c r="F8" s="10">
        <f t="shared" si="0"/>
        <v>0</v>
      </c>
    </row>
    <row r="9" spans="1:6" x14ac:dyDescent="0.25">
      <c r="A9" s="1" t="s">
        <v>145</v>
      </c>
      <c r="B9" s="1" t="str">
        <f t="shared" si="1"/>
        <v>BeEK_Bek_UdNed</v>
      </c>
      <c r="C9" s="9"/>
      <c r="D9" s="9" t="s">
        <v>557</v>
      </c>
      <c r="E9" s="9" t="s">
        <v>116</v>
      </c>
      <c r="F9" s="10">
        <f t="shared" si="0"/>
        <v>0</v>
      </c>
    </row>
    <row r="10" spans="1:6" x14ac:dyDescent="0.25">
      <c r="A10" s="1" t="s">
        <v>146</v>
      </c>
      <c r="B10" s="1" t="str">
        <f t="shared" si="1"/>
        <v>BeEK_Bek_aagU</v>
      </c>
      <c r="C10" s="9"/>
      <c r="D10" s="9"/>
      <c r="E10" s="11" t="s">
        <v>117</v>
      </c>
      <c r="F10" s="10">
        <f t="shared" si="0"/>
        <v>9323954</v>
      </c>
    </row>
    <row r="11" spans="1:6" x14ac:dyDescent="0.25">
      <c r="B11" s="1" t="str">
        <f t="shared" si="1"/>
        <v>BeEK_Bek_</v>
      </c>
      <c r="C11" s="9"/>
      <c r="D11" s="9"/>
      <c r="E11" s="11"/>
      <c r="F11" s="9"/>
    </row>
    <row r="12" spans="1:6" x14ac:dyDescent="0.25">
      <c r="A12" s="1" t="s">
        <v>147</v>
      </c>
      <c r="B12" s="1" t="str">
        <f t="shared" si="1"/>
        <v>BeEK_Bek_OEP</v>
      </c>
      <c r="C12" s="11" t="s">
        <v>1</v>
      </c>
      <c r="D12" s="9"/>
      <c r="E12" s="11" t="s">
        <v>118</v>
      </c>
      <c r="F12" s="10">
        <f t="shared" ref="F12:F18" si="2">INDEX(data,2,MATCH(B12,variabel,0))</f>
        <v>101842</v>
      </c>
    </row>
    <row r="13" spans="1:6" x14ac:dyDescent="0.25">
      <c r="A13" s="1" t="s">
        <v>149</v>
      </c>
      <c r="B13" s="1" t="str">
        <f t="shared" si="1"/>
        <v>BeEK_Bek_OErv</v>
      </c>
      <c r="C13" s="9"/>
      <c r="D13" s="9" t="s">
        <v>545</v>
      </c>
      <c r="E13" s="9" t="s">
        <v>119</v>
      </c>
      <c r="F13" s="10">
        <f t="shared" si="2"/>
        <v>0</v>
      </c>
    </row>
    <row r="14" spans="1:6" x14ac:dyDescent="0.25">
      <c r="A14" s="1" t="s">
        <v>150</v>
      </c>
      <c r="B14" s="1" t="str">
        <f t="shared" si="1"/>
        <v>BeEK_Bek_OEE</v>
      </c>
      <c r="C14" s="9"/>
      <c r="D14" s="9" t="s">
        <v>546</v>
      </c>
      <c r="E14" s="9" t="s">
        <v>120</v>
      </c>
      <c r="F14" s="10">
        <f t="shared" si="2"/>
        <v>0</v>
      </c>
    </row>
    <row r="15" spans="1:6" x14ac:dyDescent="0.25">
      <c r="A15" s="1" t="s">
        <v>151</v>
      </c>
      <c r="B15" s="1" t="str">
        <f t="shared" si="1"/>
        <v>BeEK_Bek_OEF</v>
      </c>
      <c r="C15" s="9"/>
      <c r="D15" s="9" t="s">
        <v>547</v>
      </c>
      <c r="E15" s="9" t="s">
        <v>121</v>
      </c>
      <c r="F15" s="10">
        <f t="shared" si="2"/>
        <v>0</v>
      </c>
    </row>
    <row r="16" spans="1:6" x14ac:dyDescent="0.25">
      <c r="A16" s="1" t="s">
        <v>152</v>
      </c>
      <c r="B16" s="1" t="str">
        <f t="shared" si="1"/>
        <v>BeEK_Bek_OEOs</v>
      </c>
      <c r="C16" s="9"/>
      <c r="D16" s="9" t="s">
        <v>548</v>
      </c>
      <c r="E16" s="9" t="s">
        <v>122</v>
      </c>
      <c r="F16" s="10">
        <f t="shared" si="2"/>
        <v>0</v>
      </c>
    </row>
    <row r="17" spans="1:6" x14ac:dyDescent="0.25">
      <c r="A17" s="1" t="s">
        <v>153</v>
      </c>
      <c r="B17" s="1" t="str">
        <f t="shared" si="1"/>
        <v>BeEK_Bek_OEX</v>
      </c>
      <c r="C17" s="9"/>
      <c r="D17" s="9" t="s">
        <v>549</v>
      </c>
      <c r="E17" s="9" t="s">
        <v>123</v>
      </c>
      <c r="F17" s="10">
        <f t="shared" si="2"/>
        <v>0</v>
      </c>
    </row>
    <row r="18" spans="1:6" x14ac:dyDescent="0.25">
      <c r="A18" s="1" t="s">
        <v>148</v>
      </c>
      <c r="B18" s="1" t="str">
        <f t="shared" si="1"/>
        <v>BeEK_Bek_OEU</v>
      </c>
      <c r="C18" s="9"/>
      <c r="D18" s="9"/>
      <c r="E18" s="11" t="s">
        <v>124</v>
      </c>
      <c r="F18" s="10">
        <f t="shared" si="2"/>
        <v>101842</v>
      </c>
    </row>
    <row r="19" spans="1:6" x14ac:dyDescent="0.25">
      <c r="B19" s="1" t="str">
        <f t="shared" si="1"/>
        <v>BeEK_Bek_</v>
      </c>
      <c r="C19" s="9"/>
      <c r="D19" s="9"/>
      <c r="E19" s="11"/>
      <c r="F19" s="9"/>
    </row>
    <row r="20" spans="1:6" x14ac:dyDescent="0.25">
      <c r="A20" s="1" t="s">
        <v>154</v>
      </c>
      <c r="B20" s="1" t="str">
        <f t="shared" si="1"/>
        <v>BeEK_Bek_AVP</v>
      </c>
      <c r="C20" s="11" t="s">
        <v>2</v>
      </c>
      <c r="D20" s="9"/>
      <c r="E20" s="11" t="s">
        <v>125</v>
      </c>
      <c r="F20" s="10">
        <f t="shared" ref="F20:F29" si="3">INDEX(data,2,MATCH(B20,variabel,0))</f>
        <v>61779</v>
      </c>
    </row>
    <row r="21" spans="1:6" x14ac:dyDescent="0.25">
      <c r="A21" s="1" t="s">
        <v>156</v>
      </c>
      <c r="B21" s="1" t="str">
        <f t="shared" si="1"/>
        <v>BeEK_Bek_AVrg</v>
      </c>
      <c r="C21" s="9"/>
      <c r="D21" s="9" t="s">
        <v>550</v>
      </c>
      <c r="E21" s="9" t="s">
        <v>119</v>
      </c>
      <c r="F21" s="10">
        <f t="shared" si="3"/>
        <v>0</v>
      </c>
    </row>
    <row r="22" spans="1:6" x14ac:dyDescent="0.25">
      <c r="A22" s="1" t="s">
        <v>157</v>
      </c>
      <c r="B22" s="1" t="str">
        <f t="shared" si="1"/>
        <v>BeEK_Bek_AVE</v>
      </c>
      <c r="C22" s="9"/>
      <c r="D22" s="9" t="s">
        <v>551</v>
      </c>
      <c r="E22" s="9" t="s">
        <v>126</v>
      </c>
      <c r="F22" s="10">
        <f t="shared" si="3"/>
        <v>0</v>
      </c>
    </row>
    <row r="23" spans="1:6" x14ac:dyDescent="0.25">
      <c r="A23" s="1" t="s">
        <v>158</v>
      </c>
      <c r="B23" s="1" t="str">
        <f t="shared" si="1"/>
        <v>BeEK_Bek_AVF</v>
      </c>
      <c r="C23" s="9"/>
      <c r="D23" s="9" t="s">
        <v>576</v>
      </c>
      <c r="E23" s="9" t="s">
        <v>121</v>
      </c>
      <c r="F23" s="10">
        <f t="shared" si="3"/>
        <v>0</v>
      </c>
    </row>
    <row r="24" spans="1:6" x14ac:dyDescent="0.25">
      <c r="A24" s="1" t="s">
        <v>159</v>
      </c>
      <c r="B24" s="1" t="str">
        <f t="shared" si="1"/>
        <v>BeEK_Bek_AVT</v>
      </c>
      <c r="C24" s="9"/>
      <c r="D24" s="9" t="s">
        <v>577</v>
      </c>
      <c r="E24" s="9" t="s">
        <v>127</v>
      </c>
      <c r="F24" s="10">
        <f t="shared" si="3"/>
        <v>0</v>
      </c>
    </row>
    <row r="25" spans="1:6" x14ac:dyDescent="0.25">
      <c r="A25" s="1" t="s">
        <v>160</v>
      </c>
      <c r="B25" s="1" t="str">
        <f t="shared" si="1"/>
        <v>BeEK_Bek_AVrr</v>
      </c>
      <c r="C25" s="9"/>
      <c r="D25" s="9" t="s">
        <v>578</v>
      </c>
      <c r="E25" s="9" t="s">
        <v>128</v>
      </c>
      <c r="F25" s="10">
        <f t="shared" si="3"/>
        <v>0</v>
      </c>
    </row>
    <row r="26" spans="1:6" x14ac:dyDescent="0.25">
      <c r="A26" s="1" t="s">
        <v>161</v>
      </c>
      <c r="B26" s="1" t="str">
        <f t="shared" si="1"/>
        <v>BeEK_Bek_AVTb</v>
      </c>
      <c r="C26" s="9"/>
      <c r="D26" s="9" t="s">
        <v>579</v>
      </c>
      <c r="E26" s="9" t="s">
        <v>129</v>
      </c>
      <c r="F26" s="10">
        <f t="shared" si="3"/>
        <v>0</v>
      </c>
    </row>
    <row r="27" spans="1:6" x14ac:dyDescent="0.25">
      <c r="A27" s="1" t="s">
        <v>162</v>
      </c>
      <c r="B27" s="1" t="str">
        <f t="shared" si="1"/>
        <v>BeEK_Bek_AVX</v>
      </c>
      <c r="C27" s="9"/>
      <c r="D27" s="9" t="s">
        <v>580</v>
      </c>
      <c r="E27" s="9" t="s">
        <v>123</v>
      </c>
      <c r="F27" s="10">
        <f t="shared" si="3"/>
        <v>0</v>
      </c>
    </row>
    <row r="28" spans="1:6" x14ac:dyDescent="0.25">
      <c r="A28" s="1" t="s">
        <v>163</v>
      </c>
      <c r="B28" s="1" t="str">
        <f t="shared" si="1"/>
        <v>BeEK_Bek_TotIO</v>
      </c>
      <c r="C28" s="9"/>
      <c r="D28" s="9"/>
      <c r="E28" s="9" t="s">
        <v>705</v>
      </c>
      <c r="F28" s="10">
        <f t="shared" si="3"/>
        <v>0</v>
      </c>
    </row>
    <row r="29" spans="1:6" x14ac:dyDescent="0.25">
      <c r="A29" s="1" t="s">
        <v>155</v>
      </c>
      <c r="B29" s="1" t="str">
        <f t="shared" si="1"/>
        <v>BeEK_Bek_AVU</v>
      </c>
      <c r="C29" s="9"/>
      <c r="D29" s="9"/>
      <c r="E29" s="11" t="s">
        <v>130</v>
      </c>
      <c r="F29" s="10">
        <f t="shared" si="3"/>
        <v>61779</v>
      </c>
    </row>
    <row r="30" spans="1:6" x14ac:dyDescent="0.25">
      <c r="B30" s="1" t="str">
        <f t="shared" si="1"/>
        <v>BeEK_Bek_</v>
      </c>
      <c r="C30" s="9"/>
      <c r="D30" s="9"/>
      <c r="E30" s="11"/>
      <c r="F30" s="9"/>
    </row>
    <row r="31" spans="1:6" x14ac:dyDescent="0.25">
      <c r="A31" s="1" t="s">
        <v>164</v>
      </c>
      <c r="B31" s="1" t="str">
        <f t="shared" si="1"/>
        <v>BeEK_Bek_ARP</v>
      </c>
      <c r="C31" s="11" t="s">
        <v>3</v>
      </c>
      <c r="D31" s="9"/>
      <c r="E31" s="11" t="s">
        <v>131</v>
      </c>
      <c r="F31" s="10">
        <f t="shared" ref="F31:F39" si="4">INDEX(data,2,MATCH(B31,variabel,0))</f>
        <v>131756959</v>
      </c>
    </row>
    <row r="32" spans="1:6" x14ac:dyDescent="0.25">
      <c r="A32" s="1" t="s">
        <v>166</v>
      </c>
      <c r="B32" s="1" t="str">
        <f t="shared" si="1"/>
        <v>BeEK_Bek_ARrv</v>
      </c>
      <c r="C32" s="9"/>
      <c r="D32" s="9" t="s">
        <v>552</v>
      </c>
      <c r="E32" s="9" t="s">
        <v>119</v>
      </c>
      <c r="F32" s="10">
        <f t="shared" si="4"/>
        <v>0</v>
      </c>
    </row>
    <row r="33" spans="1:6" x14ac:dyDescent="0.25">
      <c r="A33" s="1" t="s">
        <v>167</v>
      </c>
      <c r="B33" s="1" t="str">
        <f t="shared" si="1"/>
        <v>BeEK_Bek_ARDB</v>
      </c>
      <c r="C33" s="9"/>
      <c r="D33" s="9" t="s">
        <v>553</v>
      </c>
      <c r="E33" s="9" t="s">
        <v>132</v>
      </c>
      <c r="F33" s="10">
        <f t="shared" si="4"/>
        <v>9582280</v>
      </c>
    </row>
    <row r="34" spans="1:6" x14ac:dyDescent="0.25">
      <c r="A34" s="1" t="s">
        <v>168</v>
      </c>
      <c r="B34" s="1" t="str">
        <f t="shared" si="1"/>
        <v>BeEK_Bek_ARF</v>
      </c>
      <c r="C34" s="9"/>
      <c r="D34" s="9" t="s">
        <v>694</v>
      </c>
      <c r="E34" s="9" t="s">
        <v>121</v>
      </c>
      <c r="F34" s="10">
        <f t="shared" si="4"/>
        <v>0</v>
      </c>
    </row>
    <row r="35" spans="1:6" x14ac:dyDescent="0.25">
      <c r="A35" s="1" t="s">
        <v>169</v>
      </c>
      <c r="B35" s="1" t="str">
        <f t="shared" si="1"/>
        <v>BeEK_Bek_AREK</v>
      </c>
      <c r="C35" s="9"/>
      <c r="D35" s="9" t="s">
        <v>695</v>
      </c>
      <c r="E35" s="9" t="s">
        <v>133</v>
      </c>
      <c r="F35" s="10">
        <f t="shared" si="4"/>
        <v>0</v>
      </c>
    </row>
    <row r="36" spans="1:6" x14ac:dyDescent="0.25">
      <c r="A36" s="1" t="s">
        <v>170</v>
      </c>
      <c r="B36" s="1" t="str">
        <f t="shared" si="1"/>
        <v>BeEK_Bek_ART</v>
      </c>
      <c r="C36" s="9"/>
      <c r="D36" s="9" t="s">
        <v>696</v>
      </c>
      <c r="E36" s="9" t="s">
        <v>127</v>
      </c>
      <c r="F36" s="10">
        <f t="shared" si="4"/>
        <v>12297308</v>
      </c>
    </row>
    <row r="37" spans="1:6" x14ac:dyDescent="0.25">
      <c r="A37" s="1" t="s">
        <v>172</v>
      </c>
      <c r="B37" s="1" t="str">
        <f t="shared" si="1"/>
        <v>BeEK_Bek_ARKK</v>
      </c>
      <c r="C37" s="9"/>
      <c r="D37" s="9" t="s">
        <v>697</v>
      </c>
      <c r="E37" s="9" t="s">
        <v>134</v>
      </c>
      <c r="F37" s="10">
        <f t="shared" si="4"/>
        <v>0</v>
      </c>
    </row>
    <row r="38" spans="1:6" x14ac:dyDescent="0.25">
      <c r="A38" s="1" t="s">
        <v>171</v>
      </c>
      <c r="B38" s="1" t="str">
        <f t="shared" si="1"/>
        <v>BeEK_Bek_ARX</v>
      </c>
      <c r="C38" s="9"/>
      <c r="D38" s="9" t="s">
        <v>698</v>
      </c>
      <c r="E38" s="9" t="s">
        <v>123</v>
      </c>
      <c r="F38" s="10">
        <f t="shared" si="4"/>
        <v>4818508</v>
      </c>
    </row>
    <row r="39" spans="1:6" x14ac:dyDescent="0.25">
      <c r="A39" s="1" t="s">
        <v>165</v>
      </c>
      <c r="B39" s="1" t="str">
        <f t="shared" si="1"/>
        <v>BeEK_Bek_ARU</v>
      </c>
      <c r="C39" s="9"/>
      <c r="D39" s="9"/>
      <c r="E39" s="11" t="s">
        <v>135</v>
      </c>
      <c r="F39" s="10">
        <f t="shared" si="4"/>
        <v>148818039</v>
      </c>
    </row>
    <row r="40" spans="1:6" x14ac:dyDescent="0.25">
      <c r="B40" s="1" t="str">
        <f t="shared" si="1"/>
        <v>BeEK_Bek_</v>
      </c>
      <c r="C40" s="9"/>
      <c r="D40" s="9"/>
      <c r="E40" s="11"/>
      <c r="F40" s="9"/>
    </row>
    <row r="41" spans="1:6" x14ac:dyDescent="0.25">
      <c r="A41" s="1" t="s">
        <v>173</v>
      </c>
      <c r="B41" s="1" t="str">
        <f t="shared" si="1"/>
        <v>BeEK_Bek_OUP</v>
      </c>
      <c r="C41" s="11" t="s">
        <v>4</v>
      </c>
      <c r="D41" s="9"/>
      <c r="E41" s="11" t="s">
        <v>136</v>
      </c>
      <c r="F41" s="10">
        <f t="shared" ref="F41:F50" si="5">INDEX(data,2,MATCH(B41,variabel,0))</f>
        <v>73105700</v>
      </c>
    </row>
    <row r="42" spans="1:6" x14ac:dyDescent="0.25">
      <c r="A42" s="1" t="s">
        <v>174</v>
      </c>
      <c r="B42" s="1" t="str">
        <f t="shared" si="1"/>
        <v>BeEK_Bek_OUrv</v>
      </c>
      <c r="C42" s="9"/>
      <c r="D42" s="9" t="s">
        <v>541</v>
      </c>
      <c r="E42" s="9" t="s">
        <v>119</v>
      </c>
      <c r="F42" s="10">
        <f t="shared" si="5"/>
        <v>0</v>
      </c>
    </row>
    <row r="43" spans="1:6" x14ac:dyDescent="0.25">
      <c r="A43" s="1" t="s">
        <v>175</v>
      </c>
      <c r="B43" s="1" t="str">
        <f t="shared" si="1"/>
        <v>BeEK_Bek_OUY</v>
      </c>
      <c r="C43" s="9"/>
      <c r="D43" s="9" t="s">
        <v>542</v>
      </c>
      <c r="E43" s="9" t="s">
        <v>137</v>
      </c>
      <c r="F43" s="10">
        <f t="shared" si="5"/>
        <v>9839426</v>
      </c>
    </row>
    <row r="44" spans="1:6" x14ac:dyDescent="0.25">
      <c r="A44" s="1" t="s">
        <v>176</v>
      </c>
      <c r="B44" s="1" t="str">
        <f t="shared" si="1"/>
        <v>BeEK_Bek_OUF</v>
      </c>
      <c r="C44" s="9"/>
      <c r="D44" s="9" t="s">
        <v>543</v>
      </c>
      <c r="E44" s="9" t="s">
        <v>121</v>
      </c>
      <c r="F44" s="10">
        <f t="shared" si="5"/>
        <v>0</v>
      </c>
    </row>
    <row r="45" spans="1:6" x14ac:dyDescent="0.25">
      <c r="A45" s="1" t="s">
        <v>177</v>
      </c>
      <c r="B45" s="1" t="str">
        <f t="shared" si="1"/>
        <v>BeEK_Bek_OUEK</v>
      </c>
      <c r="C45" s="9"/>
      <c r="D45" s="9" t="s">
        <v>544</v>
      </c>
      <c r="E45" s="9" t="s">
        <v>133</v>
      </c>
      <c r="F45" s="10">
        <f t="shared" si="5"/>
        <v>0</v>
      </c>
    </row>
    <row r="46" spans="1:6" x14ac:dyDescent="0.25">
      <c r="A46" s="1" t="s">
        <v>725</v>
      </c>
      <c r="B46" s="1" t="str">
        <f t="shared" si="1"/>
        <v>BeEK_Bek_OUT</v>
      </c>
      <c r="C46" s="9"/>
      <c r="D46" s="9" t="s">
        <v>699</v>
      </c>
      <c r="E46" s="9" t="s">
        <v>127</v>
      </c>
      <c r="F46" s="10">
        <f t="shared" si="5"/>
        <v>487882</v>
      </c>
    </row>
    <row r="47" spans="1:6" x14ac:dyDescent="0.25">
      <c r="A47" s="1" t="s">
        <v>726</v>
      </c>
      <c r="B47" s="1" t="str">
        <f t="shared" si="1"/>
        <v>BeEK_Bek_OUaEK</v>
      </c>
      <c r="C47" s="9"/>
      <c r="D47" s="9" t="s">
        <v>700</v>
      </c>
      <c r="E47" s="9" t="s">
        <v>134</v>
      </c>
      <c r="F47" s="10">
        <f t="shared" si="5"/>
        <v>725000</v>
      </c>
    </row>
    <row r="48" spans="1:6" x14ac:dyDescent="0.25">
      <c r="A48" s="1" t="s">
        <v>178</v>
      </c>
      <c r="B48" s="1" t="str">
        <f t="shared" si="1"/>
        <v>BeEK_Bek_OUUU</v>
      </c>
      <c r="C48" s="9"/>
      <c r="D48" s="9" t="s">
        <v>723</v>
      </c>
      <c r="E48" s="9" t="s">
        <v>138</v>
      </c>
      <c r="F48" s="10">
        <f t="shared" si="5"/>
        <v>4392519</v>
      </c>
    </row>
    <row r="49" spans="1:6" x14ac:dyDescent="0.25">
      <c r="A49" s="1" t="s">
        <v>179</v>
      </c>
      <c r="B49" s="1" t="str">
        <f t="shared" si="1"/>
        <v>BeEK_Bek_OUX</v>
      </c>
      <c r="C49" s="9"/>
      <c r="D49" s="9" t="s">
        <v>724</v>
      </c>
      <c r="E49" s="9" t="s">
        <v>123</v>
      </c>
      <c r="F49" s="10">
        <f t="shared" si="5"/>
        <v>13485266</v>
      </c>
    </row>
    <row r="50" spans="1:6" x14ac:dyDescent="0.25">
      <c r="A50" s="1" t="s">
        <v>180</v>
      </c>
      <c r="B50" s="1" t="str">
        <f t="shared" si="1"/>
        <v>BeEK_Bek_OUOU</v>
      </c>
      <c r="C50" s="9"/>
      <c r="D50" s="9"/>
      <c r="E50" s="11" t="s">
        <v>727</v>
      </c>
      <c r="F50" s="10">
        <f t="shared" si="5"/>
        <v>64830223</v>
      </c>
    </row>
    <row r="51" spans="1:6" x14ac:dyDescent="0.25">
      <c r="B51" s="1" t="str">
        <f t="shared" si="1"/>
        <v>BeEK_Bek_</v>
      </c>
      <c r="C51" s="9"/>
      <c r="D51" s="9"/>
      <c r="E51" s="9"/>
      <c r="F51" s="9"/>
    </row>
    <row r="52" spans="1:6" x14ac:dyDescent="0.25">
      <c r="A52" s="1" t="s">
        <v>111</v>
      </c>
      <c r="B52" s="1" t="str">
        <f t="shared" si="1"/>
        <v>BeEK_Bek_TotEK</v>
      </c>
      <c r="C52" s="11" t="s">
        <v>5</v>
      </c>
      <c r="D52" s="9"/>
      <c r="E52" s="11" t="s">
        <v>101</v>
      </c>
      <c r="F52" s="10">
        <f>INDEX(data,2,MATCH(B52,variabel,0))</f>
        <v>223135837</v>
      </c>
    </row>
    <row r="53" spans="1:6" x14ac:dyDescent="0.25">
      <c r="A53" s="1" t="s">
        <v>181</v>
      </c>
      <c r="B53" s="1" t="str">
        <f t="shared" si="1"/>
        <v>BeEK_Bek_FUd</v>
      </c>
      <c r="C53" s="9"/>
      <c r="D53" s="9"/>
      <c r="E53" s="9" t="s">
        <v>139</v>
      </c>
      <c r="F53" s="10">
        <f>INDEX(data,2,MATCH(B53,variabel,0))</f>
        <v>9347500</v>
      </c>
    </row>
    <row r="54" spans="1:6" x14ac:dyDescent="0.25">
      <c r="A54" s="1" t="s">
        <v>182</v>
      </c>
      <c r="B54" s="1" t="str">
        <f t="shared" si="1"/>
        <v>BeEK_Bek_Fx</v>
      </c>
      <c r="C54" s="9"/>
      <c r="D54" s="9"/>
      <c r="E54" s="9" t="s">
        <v>140</v>
      </c>
      <c r="F54" s="10">
        <f>INDEX(data,2,MATCH(B54,variabel,0))</f>
        <v>0</v>
      </c>
    </row>
    <row r="55" spans="1:6" x14ac:dyDescent="0.25"/>
    <row r="56" spans="1:6" hidden="1" x14ac:dyDescent="0.25"/>
    <row r="57" spans="1:6" x14ac:dyDescent="0.25"/>
  </sheetData>
  <sheetProtection password="BF77" sheet="1" objects="1" scenarios="1"/>
  <mergeCells count="1">
    <mergeCell ref="C3:F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F18"/>
  <sheetViews>
    <sheetView showGridLines="0" topLeftCell="C1" zoomScaleNormal="100" workbookViewId="0">
      <selection activeCell="E7" sqref="E7"/>
    </sheetView>
  </sheetViews>
  <sheetFormatPr defaultColWidth="0" defaultRowHeight="15" zeroHeight="1" x14ac:dyDescent="0.25"/>
  <cols>
    <col min="1" max="1" width="12.7109375" style="1" hidden="1" customWidth="1"/>
    <col min="2" max="2" width="13.7109375" style="1" hidden="1" customWidth="1"/>
    <col min="3" max="3" width="6.28515625" style="1" customWidth="1"/>
    <col min="4" max="4" width="65" style="1" customWidth="1"/>
    <col min="5" max="5" width="17" style="1" customWidth="1"/>
    <col min="6" max="6" width="9.140625" style="1" customWidth="1"/>
    <col min="7" max="16384" width="9.140625" style="1" hidden="1"/>
  </cols>
  <sheetData>
    <row r="1" spans="1:6" x14ac:dyDescent="0.25">
      <c r="C1" s="2" t="s">
        <v>735</v>
      </c>
    </row>
    <row r="2" spans="1:6" x14ac:dyDescent="0.25">
      <c r="C2" s="3"/>
    </row>
    <row r="3" spans="1:6" ht="35.25" customHeight="1" x14ac:dyDescent="0.25">
      <c r="A3" s="1" t="s">
        <v>720</v>
      </c>
      <c r="C3" s="88" t="s">
        <v>1267</v>
      </c>
      <c r="D3" s="88"/>
      <c r="E3" s="88"/>
    </row>
    <row r="4" spans="1:6" x14ac:dyDescent="0.25">
      <c r="A4" s="1" t="s">
        <v>482</v>
      </c>
      <c r="B4" s="1" t="str">
        <f>"NoNt_NT_"&amp;A4</f>
        <v>NoNt_NT_Sp</v>
      </c>
      <c r="C4" s="9" t="s">
        <v>0</v>
      </c>
      <c r="D4" s="9" t="s">
        <v>481</v>
      </c>
      <c r="E4" s="57">
        <f>E7/E6*100</f>
        <v>23.38077189349556</v>
      </c>
    </row>
    <row r="5" spans="1:6" x14ac:dyDescent="0.25">
      <c r="B5" s="1" t="str">
        <f t="shared" ref="B5:B7" si="0">"NoNt_NT_"&amp;A5</f>
        <v>NoNt_NT_</v>
      </c>
      <c r="C5" s="9"/>
      <c r="D5" s="11" t="s">
        <v>701</v>
      </c>
      <c r="E5" s="72" t="s">
        <v>1423</v>
      </c>
    </row>
    <row r="6" spans="1:6" x14ac:dyDescent="0.25">
      <c r="A6" s="1" t="s">
        <v>485</v>
      </c>
      <c r="B6" s="1" t="str">
        <f t="shared" si="0"/>
        <v>NoNt_NT_RiTot</v>
      </c>
      <c r="C6" s="9" t="s">
        <v>604</v>
      </c>
      <c r="D6" s="9" t="s">
        <v>483</v>
      </c>
      <c r="E6" s="10">
        <f>INDEX(data,2,MATCH(B6,variabel,0))</f>
        <v>921712910</v>
      </c>
      <c r="F6" s="29"/>
    </row>
    <row r="7" spans="1:6" x14ac:dyDescent="0.25">
      <c r="A7" s="1" t="s">
        <v>486</v>
      </c>
      <c r="B7" s="1" t="str">
        <f t="shared" si="0"/>
        <v>NoNt_NT_Kg</v>
      </c>
      <c r="C7" s="9" t="s">
        <v>702</v>
      </c>
      <c r="D7" s="9" t="s">
        <v>484</v>
      </c>
      <c r="E7" s="10">
        <f>INDEX(data,2,MATCH(B7,variabel,0))</f>
        <v>215503593</v>
      </c>
      <c r="F7" s="29"/>
    </row>
    <row r="8" spans="1:6" x14ac:dyDescent="0.25">
      <c r="C8" s="89"/>
      <c r="D8" s="89"/>
      <c r="E8" s="89"/>
    </row>
    <row r="9" spans="1:6" hidden="1" x14ac:dyDescent="0.25"/>
    <row r="10" spans="1:6" hidden="1" x14ac:dyDescent="0.25"/>
    <row r="11" spans="1:6" hidden="1" x14ac:dyDescent="0.25"/>
    <row r="12" spans="1:6" hidden="1" x14ac:dyDescent="0.25"/>
    <row r="13" spans="1:6" hidden="1" x14ac:dyDescent="0.25"/>
    <row r="14" spans="1:6" hidden="1" x14ac:dyDescent="0.25"/>
    <row r="15" spans="1:6" hidden="1" x14ac:dyDescent="0.25"/>
    <row r="16" spans="1:6" hidden="1" x14ac:dyDescent="0.25"/>
    <row r="17" hidden="1" x14ac:dyDescent="0.25"/>
    <row r="18" hidden="1" x14ac:dyDescent="0.25"/>
  </sheetData>
  <sheetProtection password="BF77" sheet="1" objects="1" scenarios="1"/>
  <mergeCells count="2">
    <mergeCell ref="C3:E3"/>
    <mergeCell ref="C8:E8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F19"/>
  <sheetViews>
    <sheetView showGridLines="0" topLeftCell="C1" zoomScaleNormal="100" workbookViewId="0">
      <selection activeCell="E8" sqref="E8"/>
    </sheetView>
  </sheetViews>
  <sheetFormatPr defaultColWidth="0" defaultRowHeight="15" zeroHeight="1" x14ac:dyDescent="0.25"/>
  <cols>
    <col min="1" max="1" width="18.140625" style="1" hidden="1" customWidth="1"/>
    <col min="2" max="2" width="15" style="1" hidden="1" customWidth="1"/>
    <col min="3" max="3" width="6.85546875" style="1" customWidth="1"/>
    <col min="4" max="4" width="88" style="1" customWidth="1"/>
    <col min="5" max="5" width="14.28515625" style="1" customWidth="1"/>
    <col min="6" max="6" width="9.140625" style="1" customWidth="1"/>
    <col min="7" max="16384" width="9.140625" style="1" hidden="1"/>
  </cols>
  <sheetData>
    <row r="1" spans="1:5" x14ac:dyDescent="0.25">
      <c r="C1" s="2" t="s">
        <v>735</v>
      </c>
    </row>
    <row r="2" spans="1:5" x14ac:dyDescent="0.25">
      <c r="D2" s="3"/>
    </row>
    <row r="3" spans="1:5" ht="35.25" customHeight="1" x14ac:dyDescent="0.25">
      <c r="A3" s="1" t="s">
        <v>1248</v>
      </c>
      <c r="C3" s="88" t="s">
        <v>1268</v>
      </c>
      <c r="D3" s="90"/>
      <c r="E3" s="90"/>
    </row>
    <row r="4" spans="1:5" ht="30" customHeight="1" x14ac:dyDescent="0.25">
      <c r="C4" s="13"/>
      <c r="D4" s="14"/>
      <c r="E4" s="7" t="s">
        <v>603</v>
      </c>
    </row>
    <row r="5" spans="1:5" x14ac:dyDescent="0.25">
      <c r="A5" s="1" t="s">
        <v>439</v>
      </c>
      <c r="B5" s="1" t="str">
        <f>"NoEf_Evf_"&amp;A5</f>
        <v>NoEf_Evf_EvFg</v>
      </c>
      <c r="C5" s="13" t="s">
        <v>425</v>
      </c>
      <c r="D5" s="13" t="s">
        <v>428</v>
      </c>
      <c r="E5" s="10">
        <f>INDEX(data,2,MATCH(B5,variabel,0))</f>
        <v>2004</v>
      </c>
    </row>
    <row r="6" spans="1:5" x14ac:dyDescent="0.25">
      <c r="A6" s="1" t="s">
        <v>440</v>
      </c>
      <c r="B6" s="1" t="str">
        <f t="shared" ref="B6:B16" si="0">"NoEf_Evf_"&amp;A6</f>
        <v>NoEf_Evf_EvTR</v>
      </c>
      <c r="C6" s="13" t="s">
        <v>424</v>
      </c>
      <c r="D6" s="13" t="s">
        <v>429</v>
      </c>
      <c r="E6" s="10">
        <f>INDEX(data,2,MATCH(B6,variabel,0))</f>
        <v>0</v>
      </c>
    </row>
    <row r="7" spans="1:5" x14ac:dyDescent="0.25">
      <c r="A7" s="1" t="s">
        <v>441</v>
      </c>
      <c r="B7" s="1" t="str">
        <f t="shared" si="0"/>
        <v>NoEf_Evf_EvTK</v>
      </c>
      <c r="C7" s="13" t="s">
        <v>426</v>
      </c>
      <c r="D7" s="13" t="s">
        <v>430</v>
      </c>
      <c r="E7" s="10">
        <f>INDEX(data,2,MATCH(B7,variabel,0))</f>
        <v>0</v>
      </c>
    </row>
    <row r="8" spans="1:5" x14ac:dyDescent="0.25">
      <c r="A8" s="1" t="s">
        <v>442</v>
      </c>
      <c r="B8" s="1" t="str">
        <f t="shared" si="0"/>
        <v>NoEf_Evf_EvX</v>
      </c>
      <c r="C8" s="13" t="s">
        <v>427</v>
      </c>
      <c r="D8" s="13" t="s">
        <v>431</v>
      </c>
      <c r="E8" s="10">
        <f>INDEX(data,2,MATCH(B8,variabel,0))</f>
        <v>79766</v>
      </c>
    </row>
    <row r="9" spans="1:5" x14ac:dyDescent="0.25">
      <c r="A9" s="1" t="s">
        <v>443</v>
      </c>
      <c r="B9" s="1" t="str">
        <f t="shared" si="0"/>
        <v>NoEf_Evf_EvTot</v>
      </c>
      <c r="C9" s="13"/>
      <c r="D9" s="14" t="s">
        <v>206</v>
      </c>
      <c r="E9" s="10">
        <f>INDEX(data,2,MATCH(B9,variabel,0))</f>
        <v>81770</v>
      </c>
    </row>
    <row r="10" spans="1:5" x14ac:dyDescent="0.25">
      <c r="B10" s="1" t="str">
        <f t="shared" si="0"/>
        <v>NoEf_Evf_</v>
      </c>
      <c r="C10" s="13"/>
      <c r="D10" s="13"/>
      <c r="E10" s="7"/>
    </row>
    <row r="11" spans="1:5" x14ac:dyDescent="0.25">
      <c r="B11" s="1" t="str">
        <f t="shared" si="0"/>
        <v>NoEf_Evf_</v>
      </c>
      <c r="C11" s="13"/>
      <c r="D11" s="14" t="s">
        <v>432</v>
      </c>
      <c r="E11" s="7"/>
    </row>
    <row r="12" spans="1:5" x14ac:dyDescent="0.25">
      <c r="A12" s="1" t="s">
        <v>444</v>
      </c>
      <c r="B12" s="1" t="str">
        <f t="shared" si="0"/>
        <v>NoEf_Evf_XFAuk</v>
      </c>
      <c r="C12" s="13" t="s">
        <v>433</v>
      </c>
      <c r="D12" s="13" t="s">
        <v>436</v>
      </c>
      <c r="E12" s="10">
        <f>INDEX(data,2,MATCH(B12,variabel,0))</f>
        <v>74528994</v>
      </c>
    </row>
    <row r="13" spans="1:5" x14ac:dyDescent="0.25">
      <c r="A13" s="1" t="s">
        <v>445</v>
      </c>
      <c r="B13" s="1" t="str">
        <f t="shared" si="0"/>
        <v>NoEf_Evf_XFAust</v>
      </c>
      <c r="C13" s="13" t="s">
        <v>434</v>
      </c>
      <c r="D13" s="13" t="s">
        <v>437</v>
      </c>
      <c r="E13" s="10">
        <f>INDEX(data,2,MATCH(B13,variabel,0))</f>
        <v>0</v>
      </c>
    </row>
    <row r="14" spans="1:5" x14ac:dyDescent="0.25">
      <c r="A14" s="1" t="s">
        <v>446</v>
      </c>
      <c r="B14" s="1" t="str">
        <f t="shared" si="0"/>
        <v>NoEf_Evf_XFAX</v>
      </c>
      <c r="C14" s="13" t="s">
        <v>435</v>
      </c>
      <c r="D14" s="13" t="s">
        <v>438</v>
      </c>
      <c r="E14" s="10">
        <f>INDEX(data,2,MATCH(B14,variabel,0))</f>
        <v>1132793</v>
      </c>
    </row>
    <row r="15" spans="1:5" x14ac:dyDescent="0.25">
      <c r="A15" s="1" t="s">
        <v>447</v>
      </c>
      <c r="B15" s="1" t="str">
        <f t="shared" si="0"/>
        <v>NoEf_Evf_XFATot</v>
      </c>
      <c r="C15" s="13"/>
      <c r="D15" s="14" t="s">
        <v>206</v>
      </c>
      <c r="E15" s="10">
        <f>INDEX(data,2,MATCH(B15,variabel,0))</f>
        <v>75661787</v>
      </c>
    </row>
    <row r="16" spans="1:5" x14ac:dyDescent="0.25">
      <c r="B16" s="1" t="str">
        <f t="shared" si="0"/>
        <v>NoEf_Evf_</v>
      </c>
      <c r="C16" s="13"/>
      <c r="D16" s="13"/>
      <c r="E16" s="7"/>
    </row>
    <row r="17" x14ac:dyDescent="0.25"/>
    <row r="18" hidden="1" x14ac:dyDescent="0.25"/>
    <row r="19" hidden="1" x14ac:dyDescent="0.25"/>
  </sheetData>
  <sheetProtection password="BF77" sheet="1" objects="1" scenarios="1"/>
  <mergeCells count="1">
    <mergeCell ref="C3:E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K27"/>
  <sheetViews>
    <sheetView showGridLines="0" topLeftCell="E1" zoomScaleNormal="100" workbookViewId="0">
      <selection activeCell="B26" sqref="B26"/>
    </sheetView>
  </sheetViews>
  <sheetFormatPr defaultColWidth="0" defaultRowHeight="15" zeroHeight="1" x14ac:dyDescent="0.25"/>
  <cols>
    <col min="1" max="1" width="10" style="1" hidden="1" customWidth="1"/>
    <col min="2" max="2" width="5.85546875" style="1" hidden="1" customWidth="1"/>
    <col min="3" max="3" width="8.85546875" style="1" hidden="1" customWidth="1"/>
    <col min="4" max="4" width="13.28515625" style="1" hidden="1" customWidth="1"/>
    <col min="5" max="5" width="5.85546875" style="1" customWidth="1"/>
    <col min="6" max="6" width="6.85546875" style="1" customWidth="1"/>
    <col min="7" max="7" width="70.42578125" style="1" customWidth="1"/>
    <col min="8" max="8" width="16.7109375" style="1" customWidth="1"/>
    <col min="9" max="9" width="14.42578125" style="1" customWidth="1"/>
    <col min="10" max="10" width="15.42578125" style="1" customWidth="1"/>
    <col min="11" max="11" width="3.85546875" style="1" customWidth="1"/>
    <col min="12" max="16384" width="9.140625" style="1" hidden="1"/>
  </cols>
  <sheetData>
    <row r="1" spans="1:10" x14ac:dyDescent="0.25">
      <c r="E1" s="2" t="s">
        <v>735</v>
      </c>
    </row>
    <row r="2" spans="1:10" x14ac:dyDescent="0.25">
      <c r="F2" s="3"/>
    </row>
    <row r="3" spans="1:10" ht="35.25" customHeight="1" x14ac:dyDescent="0.25">
      <c r="A3" s="1" t="s">
        <v>1252</v>
      </c>
      <c r="E3" s="91" t="s">
        <v>1271</v>
      </c>
      <c r="F3" s="92"/>
      <c r="G3" s="92"/>
      <c r="H3" s="92"/>
      <c r="I3" s="92"/>
      <c r="J3" s="92"/>
    </row>
    <row r="4" spans="1:10" ht="55.5" customHeight="1" x14ac:dyDescent="0.25">
      <c r="A4" s="4" t="s">
        <v>31</v>
      </c>
      <c r="B4" s="4" t="s">
        <v>1311</v>
      </c>
      <c r="C4" s="4" t="s">
        <v>1311</v>
      </c>
      <c r="D4" s="4" t="s">
        <v>1311</v>
      </c>
      <c r="E4" s="9"/>
      <c r="F4" s="9"/>
      <c r="G4" s="11"/>
      <c r="H4" s="7" t="s">
        <v>1804</v>
      </c>
      <c r="I4" s="7" t="s">
        <v>560</v>
      </c>
      <c r="J4" s="7" t="s">
        <v>561</v>
      </c>
    </row>
    <row r="5" spans="1:10" x14ac:dyDescent="0.25">
      <c r="A5" s="4"/>
      <c r="B5" s="4" t="s">
        <v>1312</v>
      </c>
      <c r="C5" s="4" t="s">
        <v>1313</v>
      </c>
      <c r="D5" s="4" t="s">
        <v>602</v>
      </c>
      <c r="E5" s="9"/>
      <c r="F5" s="9"/>
      <c r="G5" s="11" t="s">
        <v>681</v>
      </c>
      <c r="H5" s="7"/>
      <c r="I5" s="7"/>
      <c r="J5" s="7"/>
    </row>
    <row r="6" spans="1:10" x14ac:dyDescent="0.25">
      <c r="A6" s="8" t="s">
        <v>585</v>
      </c>
      <c r="B6" s="8" t="str">
        <f>"NoRu_"&amp;$A6&amp;"_"&amp;B$5</f>
        <v>NoRu_ejdE_un</v>
      </c>
      <c r="C6" s="8" t="str">
        <f t="shared" ref="C6:D21" si="0">"NoRu_"&amp;$A6&amp;"_"&amp;C$5</f>
        <v>NoRu_ejdE_ned</v>
      </c>
      <c r="D6" s="8" t="str">
        <f t="shared" si="0"/>
        <v>NoRu_ejdE_ET</v>
      </c>
      <c r="E6" s="9" t="s">
        <v>0</v>
      </c>
      <c r="F6" s="9"/>
      <c r="G6" s="9" t="s">
        <v>563</v>
      </c>
      <c r="H6" s="10">
        <f t="shared" ref="H6:H17" si="1">INDEX(data,2,MATCH(B6,variabel,0))</f>
        <v>1634574257</v>
      </c>
      <c r="I6" s="10">
        <f t="shared" ref="I6:I17" si="2">INDEX(data,2,MATCH(C6,variabel,0))</f>
        <v>3997987</v>
      </c>
      <c r="J6" s="10">
        <f t="shared" ref="J6:J17" si="3">INDEX(data,2,MATCH(D6,variabel,0))</f>
        <v>538593</v>
      </c>
    </row>
    <row r="7" spans="1:10" x14ac:dyDescent="0.25">
      <c r="A7" s="8" t="s">
        <v>586</v>
      </c>
      <c r="B7" s="8" t="str">
        <f t="shared" ref="B7:D24" si="4">"NoRu_"&amp;$A7&amp;"_"&amp;B$5</f>
        <v>NoRu_ejdF_un</v>
      </c>
      <c r="C7" s="8" t="str">
        <f t="shared" si="0"/>
        <v>NoRu_ejdF_ned</v>
      </c>
      <c r="D7" s="8" t="str">
        <f t="shared" si="0"/>
        <v>NoRu_ejdF_ET</v>
      </c>
      <c r="E7" s="9" t="s">
        <v>1</v>
      </c>
      <c r="F7" s="9"/>
      <c r="G7" s="9" t="s">
        <v>564</v>
      </c>
      <c r="H7" s="10">
        <f t="shared" si="1"/>
        <v>87730111</v>
      </c>
      <c r="I7" s="10">
        <f t="shared" si="2"/>
        <v>177050</v>
      </c>
      <c r="J7" s="10">
        <f t="shared" si="3"/>
        <v>23875</v>
      </c>
    </row>
    <row r="8" spans="1:10" x14ac:dyDescent="0.25">
      <c r="A8" s="8" t="s">
        <v>587</v>
      </c>
      <c r="B8" s="8" t="str">
        <f t="shared" si="4"/>
        <v>NoRu_ejdS_un</v>
      </c>
      <c r="C8" s="8" t="str">
        <f t="shared" si="0"/>
        <v>NoRu_ejdS_ned</v>
      </c>
      <c r="D8" s="8" t="str">
        <f t="shared" si="0"/>
        <v>NoRu_ejdS_ET</v>
      </c>
      <c r="E8" s="9" t="s">
        <v>2</v>
      </c>
      <c r="F8" s="9"/>
      <c r="G8" s="9" t="s">
        <v>565</v>
      </c>
      <c r="H8" s="10">
        <f t="shared" si="1"/>
        <v>220009642</v>
      </c>
      <c r="I8" s="10">
        <f t="shared" si="2"/>
        <v>143021</v>
      </c>
      <c r="J8" s="10">
        <f t="shared" si="3"/>
        <v>2273</v>
      </c>
    </row>
    <row r="9" spans="1:10" x14ac:dyDescent="0.25">
      <c r="A9" s="8" t="s">
        <v>588</v>
      </c>
      <c r="B9" s="8" t="str">
        <f t="shared" si="4"/>
        <v>NoRu_ejdA_un</v>
      </c>
      <c r="C9" s="8" t="str">
        <f t="shared" si="0"/>
        <v>NoRu_ejdA_ned</v>
      </c>
      <c r="D9" s="8" t="str">
        <f t="shared" si="0"/>
        <v>NoRu_ejdA_ET</v>
      </c>
      <c r="E9" s="9" t="s">
        <v>3</v>
      </c>
      <c r="F9" s="9"/>
      <c r="G9" s="9" t="s">
        <v>566</v>
      </c>
      <c r="H9" s="10">
        <f t="shared" si="1"/>
        <v>107989309</v>
      </c>
      <c r="I9" s="10">
        <f t="shared" si="2"/>
        <v>766004</v>
      </c>
      <c r="J9" s="10">
        <f t="shared" si="3"/>
        <v>6998</v>
      </c>
    </row>
    <row r="10" spans="1:10" x14ac:dyDescent="0.25">
      <c r="A10" s="8" t="s">
        <v>589</v>
      </c>
      <c r="B10" s="8" t="str">
        <f t="shared" si="4"/>
        <v>NoRu_ejdU_un</v>
      </c>
      <c r="C10" s="8" t="str">
        <f t="shared" si="0"/>
        <v>NoRu_ejdU_ned</v>
      </c>
      <c r="D10" s="8" t="str">
        <f t="shared" si="0"/>
        <v>NoRu_ejdU_ET</v>
      </c>
      <c r="E10" s="9" t="s">
        <v>4</v>
      </c>
      <c r="F10" s="9"/>
      <c r="G10" s="9" t="s">
        <v>567</v>
      </c>
      <c r="H10" s="10">
        <f t="shared" si="1"/>
        <v>275070372</v>
      </c>
      <c r="I10" s="10">
        <f t="shared" si="2"/>
        <v>956400</v>
      </c>
      <c r="J10" s="10">
        <f t="shared" si="3"/>
        <v>51972</v>
      </c>
    </row>
    <row r="11" spans="1:10" x14ac:dyDescent="0.25">
      <c r="A11" s="8" t="s">
        <v>590</v>
      </c>
      <c r="B11" s="8" t="str">
        <f t="shared" si="4"/>
        <v>NoRu_ejdI_un</v>
      </c>
      <c r="C11" s="8" t="str">
        <f t="shared" si="0"/>
        <v>NoRu_ejdI_ned</v>
      </c>
      <c r="D11" s="8" t="str">
        <f t="shared" si="0"/>
        <v>NoRu_ejdI_ET</v>
      </c>
      <c r="E11" s="9" t="s">
        <v>5</v>
      </c>
      <c r="F11" s="9"/>
      <c r="G11" s="9" t="s">
        <v>568</v>
      </c>
      <c r="H11" s="10">
        <f t="shared" si="1"/>
        <v>50032039</v>
      </c>
      <c r="I11" s="10">
        <f t="shared" si="2"/>
        <v>164105</v>
      </c>
      <c r="J11" s="10">
        <f t="shared" si="3"/>
        <v>4078</v>
      </c>
    </row>
    <row r="12" spans="1:10" x14ac:dyDescent="0.25">
      <c r="A12" s="8" t="s">
        <v>591</v>
      </c>
      <c r="B12" s="8" t="str">
        <f t="shared" si="4"/>
        <v>NoRu_ejdK_un</v>
      </c>
      <c r="C12" s="8" t="str">
        <f t="shared" si="0"/>
        <v>NoRu_ejdK_ned</v>
      </c>
      <c r="D12" s="8" t="str">
        <f t="shared" si="0"/>
        <v>NoRu_ejdK_ET</v>
      </c>
      <c r="E12" s="9" t="s">
        <v>6</v>
      </c>
      <c r="F12" s="9"/>
      <c r="G12" s="9" t="s">
        <v>569</v>
      </c>
      <c r="H12" s="10">
        <f t="shared" si="1"/>
        <v>304806764</v>
      </c>
      <c r="I12" s="10">
        <f t="shared" si="2"/>
        <v>1465401</v>
      </c>
      <c r="J12" s="10">
        <f t="shared" si="3"/>
        <v>128274</v>
      </c>
    </row>
    <row r="13" spans="1:10" x14ac:dyDescent="0.25">
      <c r="A13" s="8" t="s">
        <v>592</v>
      </c>
      <c r="B13" s="8" t="str">
        <f t="shared" si="4"/>
        <v>NoRu_ejdL_un</v>
      </c>
      <c r="C13" s="8" t="str">
        <f t="shared" si="0"/>
        <v>NoRu_ejdL_ned</v>
      </c>
      <c r="D13" s="8" t="str">
        <f t="shared" si="0"/>
        <v>NoRu_ejdL_ET</v>
      </c>
      <c r="E13" s="9" t="s">
        <v>7</v>
      </c>
      <c r="F13" s="9"/>
      <c r="G13" s="9" t="s">
        <v>570</v>
      </c>
      <c r="H13" s="10">
        <f t="shared" si="1"/>
        <v>269351414</v>
      </c>
      <c r="I13" s="10">
        <f t="shared" si="2"/>
        <v>2232656</v>
      </c>
      <c r="J13" s="10">
        <f t="shared" si="3"/>
        <v>283180</v>
      </c>
    </row>
    <row r="14" spans="1:10" x14ac:dyDescent="0.25">
      <c r="A14" s="8" t="s">
        <v>593</v>
      </c>
      <c r="B14" s="8" t="str">
        <f t="shared" si="4"/>
        <v>NoRu_ejdO_un</v>
      </c>
      <c r="C14" s="8" t="str">
        <f t="shared" si="0"/>
        <v>NoRu_ejdO_ned</v>
      </c>
      <c r="D14" s="8" t="str">
        <f t="shared" si="0"/>
        <v>NoRu_ejdO_ET</v>
      </c>
      <c r="E14" s="9" t="s">
        <v>8</v>
      </c>
      <c r="F14" s="9"/>
      <c r="G14" s="9" t="s">
        <v>571</v>
      </c>
      <c r="H14" s="10">
        <f t="shared" si="1"/>
        <v>41218504</v>
      </c>
      <c r="I14" s="10">
        <f t="shared" si="2"/>
        <v>141974</v>
      </c>
      <c r="J14" s="10">
        <f t="shared" si="3"/>
        <v>16698</v>
      </c>
    </row>
    <row r="15" spans="1:10" x14ac:dyDescent="0.25">
      <c r="A15" s="8" t="s">
        <v>594</v>
      </c>
      <c r="B15" s="8" t="str">
        <f t="shared" si="4"/>
        <v>NoRu_ejdX_un</v>
      </c>
      <c r="C15" s="8" t="str">
        <f t="shared" si="0"/>
        <v>NoRu_ejdX_ned</v>
      </c>
      <c r="D15" s="8" t="str">
        <f t="shared" si="0"/>
        <v>NoRu_ejdX_ET</v>
      </c>
      <c r="E15" s="9" t="s">
        <v>9</v>
      </c>
      <c r="F15" s="9"/>
      <c r="G15" s="9" t="s">
        <v>572</v>
      </c>
      <c r="H15" s="10">
        <f t="shared" si="1"/>
        <v>9203819</v>
      </c>
      <c r="I15" s="10">
        <f t="shared" si="2"/>
        <v>5711</v>
      </c>
      <c r="J15" s="10">
        <f t="shared" si="3"/>
        <v>21310</v>
      </c>
    </row>
    <row r="16" spans="1:10" x14ac:dyDescent="0.25">
      <c r="A16" s="8" t="s">
        <v>595</v>
      </c>
      <c r="B16" s="8" t="str">
        <f t="shared" si="4"/>
        <v>NoRu_ejdTot_un</v>
      </c>
      <c r="C16" s="8" t="str">
        <f t="shared" si="0"/>
        <v>NoRu_ejdTot_ned</v>
      </c>
      <c r="D16" s="8" t="str">
        <f t="shared" si="0"/>
        <v>NoRu_ejdTot_ET</v>
      </c>
      <c r="E16" s="11" t="s">
        <v>10</v>
      </c>
      <c r="F16" s="11"/>
      <c r="G16" s="11" t="s">
        <v>573</v>
      </c>
      <c r="H16" s="10">
        <f t="shared" si="1"/>
        <v>2999986231</v>
      </c>
      <c r="I16" s="10">
        <f t="shared" si="2"/>
        <v>10050306</v>
      </c>
      <c r="J16" s="10">
        <f t="shared" si="3"/>
        <v>1077250</v>
      </c>
    </row>
    <row r="17" spans="1:10" x14ac:dyDescent="0.25">
      <c r="A17" s="8" t="s">
        <v>596</v>
      </c>
      <c r="B17" s="8" t="str">
        <f t="shared" si="4"/>
        <v>NoRu_affL_un</v>
      </c>
      <c r="C17" s="8" t="str">
        <f t="shared" si="0"/>
        <v>NoRu_affL_ned</v>
      </c>
      <c r="D17" s="8" t="str">
        <f t="shared" si="0"/>
        <v>NoRu_affL_ET</v>
      </c>
      <c r="E17" s="9"/>
      <c r="F17" s="9" t="s">
        <v>562</v>
      </c>
      <c r="G17" s="9" t="s">
        <v>574</v>
      </c>
      <c r="H17" s="10">
        <f t="shared" si="1"/>
        <v>1419598819</v>
      </c>
      <c r="I17" s="10">
        <f t="shared" si="2"/>
        <v>1767657</v>
      </c>
      <c r="J17" s="10">
        <f t="shared" si="3"/>
        <v>268920</v>
      </c>
    </row>
    <row r="18" spans="1:10" x14ac:dyDescent="0.25">
      <c r="A18" s="8"/>
      <c r="B18" s="8"/>
      <c r="C18" s="8"/>
      <c r="D18" s="8"/>
      <c r="E18" s="9"/>
      <c r="F18" s="9"/>
      <c r="G18" s="9"/>
      <c r="H18" s="9"/>
      <c r="I18" s="9"/>
      <c r="J18" s="9"/>
    </row>
    <row r="19" spans="1:10" x14ac:dyDescent="0.25">
      <c r="A19" s="8"/>
      <c r="B19" s="8"/>
      <c r="C19" s="8"/>
      <c r="D19" s="8"/>
      <c r="E19" s="9"/>
      <c r="F19" s="9"/>
      <c r="G19" s="11" t="s">
        <v>575</v>
      </c>
      <c r="H19" s="9"/>
      <c r="I19" s="9"/>
      <c r="J19" s="9"/>
    </row>
    <row r="20" spans="1:10" x14ac:dyDescent="0.25">
      <c r="A20" s="8" t="s">
        <v>597</v>
      </c>
      <c r="B20" s="8" t="str">
        <f t="shared" si="4"/>
        <v>NoRu_RLI_un</v>
      </c>
      <c r="C20" s="8" t="str">
        <f t="shared" si="0"/>
        <v>NoRu_RLI_ned</v>
      </c>
      <c r="D20" s="8" t="str">
        <f t="shared" si="0"/>
        <v>NoRu_RLI_ET</v>
      </c>
      <c r="E20" s="11" t="s">
        <v>0</v>
      </c>
      <c r="F20" s="11"/>
      <c r="G20" s="9" t="s">
        <v>581</v>
      </c>
      <c r="H20" s="10">
        <f t="shared" ref="H20:J24" si="5">INDEX(data,2,MATCH(B20,variabel,0))</f>
        <v>62211978</v>
      </c>
      <c r="I20" s="10">
        <f t="shared" si="5"/>
        <v>118517</v>
      </c>
      <c r="J20" s="10">
        <f t="shared" si="5"/>
        <v>749</v>
      </c>
    </row>
    <row r="21" spans="1:10" x14ac:dyDescent="0.25">
      <c r="A21" s="8" t="s">
        <v>598</v>
      </c>
      <c r="B21" s="8" t="str">
        <f t="shared" si="4"/>
        <v>NoRu_RLF_un</v>
      </c>
      <c r="C21" s="8" t="str">
        <f t="shared" si="0"/>
        <v>NoRu_RLF_ned</v>
      </c>
      <c r="D21" s="8" t="str">
        <f t="shared" si="0"/>
        <v>NoRu_RLF_ET</v>
      </c>
      <c r="E21" s="11" t="s">
        <v>1</v>
      </c>
      <c r="F21" s="11"/>
      <c r="G21" s="9" t="s">
        <v>582</v>
      </c>
      <c r="H21" s="10">
        <f t="shared" si="5"/>
        <v>1114081264</v>
      </c>
      <c r="I21" s="10">
        <f t="shared" si="5"/>
        <v>2207146</v>
      </c>
      <c r="J21" s="10">
        <f t="shared" si="5"/>
        <v>163372</v>
      </c>
    </row>
    <row r="22" spans="1:10" x14ac:dyDescent="0.25">
      <c r="A22" s="8" t="s">
        <v>599</v>
      </c>
      <c r="B22" s="8" t="str">
        <f t="shared" si="4"/>
        <v>NoRu_RLR_un</v>
      </c>
      <c r="C22" s="8" t="str">
        <f t="shared" si="4"/>
        <v>NoRu_RLR_ned</v>
      </c>
      <c r="D22" s="8" t="str">
        <f t="shared" si="4"/>
        <v>NoRu_RLR_ET</v>
      </c>
      <c r="E22" s="11" t="s">
        <v>2</v>
      </c>
      <c r="F22" s="11"/>
      <c r="G22" s="9" t="s">
        <v>583</v>
      </c>
      <c r="H22" s="10">
        <f t="shared" si="5"/>
        <v>1099085006</v>
      </c>
      <c r="I22" s="10">
        <f t="shared" si="5"/>
        <v>4530742</v>
      </c>
      <c r="J22" s="10">
        <f t="shared" si="5"/>
        <v>581945</v>
      </c>
    </row>
    <row r="23" spans="1:10" x14ac:dyDescent="0.25">
      <c r="A23" s="8" t="s">
        <v>600</v>
      </c>
      <c r="B23" s="8" t="str">
        <f t="shared" si="4"/>
        <v>NoRu_PMr_un</v>
      </c>
      <c r="C23" s="8" t="str">
        <f t="shared" si="4"/>
        <v>NoRu_PMr_ned</v>
      </c>
      <c r="D23" s="8" t="str">
        <f t="shared" si="4"/>
        <v>NoRu_PMr_ET</v>
      </c>
      <c r="E23" s="11" t="s">
        <v>3</v>
      </c>
      <c r="F23" s="11"/>
      <c r="G23" s="9" t="s">
        <v>584</v>
      </c>
      <c r="H23" s="10">
        <f t="shared" si="5"/>
        <v>724607986</v>
      </c>
      <c r="I23" s="10">
        <f t="shared" si="5"/>
        <v>3193901</v>
      </c>
      <c r="J23" s="10">
        <f t="shared" si="5"/>
        <v>331184</v>
      </c>
    </row>
    <row r="24" spans="1:10" x14ac:dyDescent="0.25">
      <c r="A24" s="8" t="s">
        <v>601</v>
      </c>
      <c r="B24" s="8" t="str">
        <f t="shared" si="4"/>
        <v>NoRu_PMrTot_un</v>
      </c>
      <c r="C24" s="8" t="str">
        <f t="shared" si="4"/>
        <v>NoRu_PMrTot_ned</v>
      </c>
      <c r="D24" s="8" t="str">
        <f t="shared" si="4"/>
        <v>NoRu_PMrTot_ET</v>
      </c>
      <c r="E24" s="11" t="s">
        <v>4</v>
      </c>
      <c r="F24" s="11"/>
      <c r="G24" s="11" t="s">
        <v>573</v>
      </c>
      <c r="H24" s="10">
        <f t="shared" si="5"/>
        <v>2999986234</v>
      </c>
      <c r="I24" s="10">
        <f t="shared" si="5"/>
        <v>10050306</v>
      </c>
      <c r="J24" s="10">
        <f t="shared" si="5"/>
        <v>1077250</v>
      </c>
    </row>
    <row r="25" spans="1:10" x14ac:dyDescent="0.25">
      <c r="H25" s="32"/>
    </row>
    <row r="26" spans="1:10" hidden="1" x14ac:dyDescent="0.25"/>
    <row r="27" spans="1:10" hidden="1" x14ac:dyDescent="0.25"/>
  </sheetData>
  <sheetProtection password="BF77" sheet="1" objects="1" scenarios="1"/>
  <mergeCells count="1">
    <mergeCell ref="E3:J3"/>
  </mergeCells>
  <hyperlinks>
    <hyperlink ref="E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J91"/>
  <sheetViews>
    <sheetView showGridLines="0" topLeftCell="E1" zoomScaleNormal="100" workbookViewId="0">
      <selection activeCell="B26" sqref="B26"/>
    </sheetView>
  </sheetViews>
  <sheetFormatPr defaultColWidth="0" defaultRowHeight="15" zeroHeight="1" x14ac:dyDescent="0.25"/>
  <cols>
    <col min="1" max="1" width="12.85546875" hidden="1" customWidth="1"/>
    <col min="2" max="2" width="20.7109375" hidden="1" customWidth="1"/>
    <col min="3" max="3" width="16.28515625" hidden="1" customWidth="1"/>
    <col min="4" max="4" width="17.28515625" hidden="1" customWidth="1"/>
    <col min="5" max="5" width="9.140625" customWidth="1"/>
    <col min="6" max="6" width="88" bestFit="1" customWidth="1"/>
    <col min="7" max="9" width="16.42578125" customWidth="1"/>
    <col min="10" max="10" width="9.140625" customWidth="1"/>
    <col min="11" max="16384" width="9.140625" hidden="1"/>
  </cols>
  <sheetData>
    <row r="1" spans="1:7" x14ac:dyDescent="0.25">
      <c r="E1" s="2" t="s">
        <v>735</v>
      </c>
    </row>
    <row r="2" spans="1:7" x14ac:dyDescent="0.25"/>
    <row r="3" spans="1:7" ht="23.25" x14ac:dyDescent="0.25">
      <c r="A3" s="1" t="s">
        <v>1249</v>
      </c>
      <c r="B3" s="1"/>
      <c r="E3" s="93" t="s">
        <v>1272</v>
      </c>
      <c r="F3" s="93"/>
      <c r="G3" s="58"/>
    </row>
    <row r="4" spans="1:7" ht="38.25" x14ac:dyDescent="0.25">
      <c r="A4" s="4" t="s">
        <v>31</v>
      </c>
      <c r="B4" s="4"/>
      <c r="E4" s="9"/>
      <c r="F4" s="9"/>
      <c r="G4" s="7" t="s">
        <v>667</v>
      </c>
    </row>
    <row r="5" spans="1:7" x14ac:dyDescent="0.25">
      <c r="A5" s="1"/>
      <c r="B5" s="1"/>
      <c r="E5" s="28" t="s">
        <v>0</v>
      </c>
      <c r="F5" s="28" t="s">
        <v>14</v>
      </c>
      <c r="G5" s="9"/>
    </row>
    <row r="6" spans="1:7" x14ac:dyDescent="0.25">
      <c r="A6" s="8" t="s">
        <v>220</v>
      </c>
      <c r="B6" s="8" t="str">
        <f>"NoRe_"&amp;A6&amp;"_Nry"</f>
        <v>NoRe_RIkc_Nry</v>
      </c>
      <c r="E6" s="9"/>
      <c r="F6" s="9" t="s">
        <v>47</v>
      </c>
      <c r="G6" s="10">
        <f>INDEX(data,2,MATCH(B6,variabel,0))</f>
        <v>-340828</v>
      </c>
    </row>
    <row r="7" spans="1:7" x14ac:dyDescent="0.25">
      <c r="A7" s="8" t="s">
        <v>221</v>
      </c>
      <c r="B7" s="8" t="str">
        <f t="shared" ref="B7:B70" si="0">"NoRe_"&amp;A7&amp;"_Nry"</f>
        <v>NoRe_RIut_Nry</v>
      </c>
      <c r="E7" s="9"/>
      <c r="F7" s="9" t="s">
        <v>183</v>
      </c>
      <c r="G7" s="10">
        <f>INDEX(data,2,MATCH(B7,variabel,0))</f>
        <v>44087942</v>
      </c>
    </row>
    <row r="8" spans="1:7" x14ac:dyDescent="0.25">
      <c r="A8" s="8" t="s">
        <v>222</v>
      </c>
      <c r="B8" s="8" t="str">
        <f t="shared" si="0"/>
        <v>NoRe_RIb_Nry</v>
      </c>
      <c r="E8" s="9"/>
      <c r="F8" s="9" t="s">
        <v>184</v>
      </c>
      <c r="G8" s="10">
        <f>INDEX(data,2,MATCH(B8,variabel,0))</f>
        <v>21845724</v>
      </c>
    </row>
    <row r="9" spans="1:7" x14ac:dyDescent="0.25">
      <c r="A9" s="8" t="s">
        <v>223</v>
      </c>
      <c r="B9" s="8" t="str">
        <f t="shared" si="0"/>
        <v>NoRe_RIo_Nry</v>
      </c>
      <c r="E9" s="9"/>
      <c r="F9" s="9" t="s">
        <v>185</v>
      </c>
      <c r="G9" s="10">
        <f>INDEX(data,2,MATCH(B9,variabel,0))</f>
        <v>778811</v>
      </c>
    </row>
    <row r="10" spans="1:7" x14ac:dyDescent="0.25">
      <c r="A10" s="8" t="s">
        <v>226</v>
      </c>
      <c r="B10" s="8" t="str">
        <f t="shared" si="0"/>
        <v>NoRe_RITot_Nry</v>
      </c>
      <c r="E10" s="9"/>
      <c r="F10" s="28" t="s">
        <v>186</v>
      </c>
      <c r="G10" s="10">
        <f>INDEX(data,2,MATCH(B10,variabel,0))</f>
        <v>887077</v>
      </c>
    </row>
    <row r="11" spans="1:7" x14ac:dyDescent="0.25">
      <c r="A11" s="8"/>
      <c r="B11" s="8"/>
      <c r="E11" s="9"/>
      <c r="F11" s="9"/>
      <c r="G11" s="12"/>
    </row>
    <row r="12" spans="1:7" x14ac:dyDescent="0.25">
      <c r="A12" s="8"/>
      <c r="B12" s="8"/>
      <c r="E12" s="9"/>
      <c r="F12" s="28" t="s">
        <v>449</v>
      </c>
      <c r="G12" s="12"/>
    </row>
    <row r="13" spans="1:7" x14ac:dyDescent="0.25">
      <c r="A13" s="8" t="s">
        <v>239</v>
      </c>
      <c r="B13" s="8" t="str">
        <f t="shared" si="0"/>
        <v>NoRe_Hvk_Nry</v>
      </c>
      <c r="E13" s="9"/>
      <c r="F13" s="15" t="s">
        <v>729</v>
      </c>
      <c r="G13" s="10">
        <f t="shared" ref="G13:G19" si="1">INDEX(data,2,MATCH(B13,variabel,0))</f>
        <v>-32332</v>
      </c>
    </row>
    <row r="14" spans="1:7" x14ac:dyDescent="0.25">
      <c r="A14" s="8" t="s">
        <v>241</v>
      </c>
      <c r="B14" s="8" t="str">
        <f t="shared" si="0"/>
        <v>NoRe_Hrek_Nry</v>
      </c>
      <c r="E14" s="9"/>
      <c r="F14" s="15" t="s">
        <v>730</v>
      </c>
      <c r="G14" s="10">
        <f t="shared" si="1"/>
        <v>919409</v>
      </c>
    </row>
    <row r="15" spans="1:7" x14ac:dyDescent="0.25">
      <c r="A15" s="8" t="s">
        <v>224</v>
      </c>
      <c r="B15" s="8" t="str">
        <f t="shared" si="0"/>
        <v>NoRe_Hak_Nry</v>
      </c>
      <c r="E15" s="9"/>
      <c r="F15" s="15" t="s">
        <v>731</v>
      </c>
      <c r="G15" s="10">
        <f t="shared" si="1"/>
        <v>0</v>
      </c>
    </row>
    <row r="16" spans="1:7" x14ac:dyDescent="0.25">
      <c r="A16" s="8" t="s">
        <v>240</v>
      </c>
      <c r="B16" s="8" t="str">
        <f t="shared" si="0"/>
        <v>NoRe_Hrk_Nry</v>
      </c>
      <c r="E16" s="9"/>
      <c r="F16" s="15" t="s">
        <v>732</v>
      </c>
      <c r="G16" s="10">
        <f t="shared" si="1"/>
        <v>0</v>
      </c>
    </row>
    <row r="17" spans="1:7" x14ac:dyDescent="0.25">
      <c r="A17" s="8" t="s">
        <v>242</v>
      </c>
      <c r="B17" s="8" t="str">
        <f t="shared" si="0"/>
        <v>NoRe_Hank_Nry</v>
      </c>
      <c r="E17" s="9"/>
      <c r="F17" s="15" t="s">
        <v>733</v>
      </c>
      <c r="G17" s="10">
        <f t="shared" si="1"/>
        <v>0</v>
      </c>
    </row>
    <row r="18" spans="1:7" x14ac:dyDescent="0.25">
      <c r="A18" s="8" t="s">
        <v>243</v>
      </c>
      <c r="B18" s="8" t="str">
        <f t="shared" si="0"/>
        <v>NoRe_Hxr_Nry</v>
      </c>
      <c r="E18" s="9"/>
      <c r="F18" s="9" t="s">
        <v>187</v>
      </c>
      <c r="G18" s="10">
        <f t="shared" si="1"/>
        <v>506859</v>
      </c>
    </row>
    <row r="19" spans="1:7" x14ac:dyDescent="0.25">
      <c r="A19" s="8" t="s">
        <v>225</v>
      </c>
      <c r="B19" s="8" t="str">
        <f t="shared" si="0"/>
        <v>NoRe_HTot_Nry</v>
      </c>
      <c r="E19" s="9"/>
      <c r="F19" s="28" t="s">
        <v>188</v>
      </c>
      <c r="G19" s="10">
        <f t="shared" si="1"/>
        <v>67765585</v>
      </c>
    </row>
    <row r="20" spans="1:7" x14ac:dyDescent="0.25">
      <c r="A20" s="8"/>
      <c r="B20" s="8"/>
      <c r="E20" s="9"/>
      <c r="F20" s="9"/>
      <c r="G20" s="12"/>
    </row>
    <row r="21" spans="1:7" x14ac:dyDescent="0.25">
      <c r="A21" s="8"/>
      <c r="B21" s="8"/>
      <c r="E21" s="9"/>
      <c r="F21" s="28" t="s">
        <v>668</v>
      </c>
      <c r="G21" s="12"/>
    </row>
    <row r="22" spans="1:7" x14ac:dyDescent="0.25">
      <c r="A22" s="8" t="s">
        <v>227</v>
      </c>
      <c r="B22" s="8" t="str">
        <f t="shared" si="0"/>
        <v>NoRe_KTkc_Nry</v>
      </c>
      <c r="E22" s="9"/>
      <c r="F22" s="9" t="s">
        <v>47</v>
      </c>
      <c r="G22" s="10">
        <f>INDEX(data,2,MATCH(B22,variabel,0))</f>
        <v>-541368</v>
      </c>
    </row>
    <row r="23" spans="1:7" x14ac:dyDescent="0.25">
      <c r="A23" s="8" t="s">
        <v>228</v>
      </c>
      <c r="B23" s="8" t="str">
        <f t="shared" si="0"/>
        <v>NoRe_KTut_Nry</v>
      </c>
      <c r="E23" s="9"/>
      <c r="F23" s="9" t="s">
        <v>183</v>
      </c>
      <c r="G23" s="10">
        <f>INDEX(data,2,MATCH(B23,variabel,0))</f>
        <v>0</v>
      </c>
    </row>
    <row r="24" spans="1:7" x14ac:dyDescent="0.25">
      <c r="A24" s="8"/>
      <c r="B24" s="8"/>
      <c r="E24" s="9"/>
      <c r="F24" s="9"/>
      <c r="G24" s="12"/>
    </row>
    <row r="25" spans="1:7" x14ac:dyDescent="0.25">
      <c r="A25" s="8"/>
      <c r="B25" s="8"/>
      <c r="E25" s="28" t="s">
        <v>1</v>
      </c>
      <c r="F25" s="28" t="s">
        <v>669</v>
      </c>
      <c r="G25" s="12"/>
    </row>
    <row r="26" spans="1:7" x14ac:dyDescent="0.25">
      <c r="A26" s="8" t="s">
        <v>229</v>
      </c>
      <c r="B26" s="8" t="str">
        <f t="shared" si="0"/>
        <v>NoRe_RUkc_Nry</v>
      </c>
      <c r="E26" s="9"/>
      <c r="F26" s="9" t="s">
        <v>189</v>
      </c>
      <c r="G26" s="10">
        <f t="shared" ref="G26:G33" si="2">INDEX(data,2,MATCH(B26,variabel,0))</f>
        <v>9275964</v>
      </c>
    </row>
    <row r="27" spans="1:7" x14ac:dyDescent="0.25">
      <c r="A27" s="8" t="s">
        <v>230</v>
      </c>
      <c r="B27" s="8" t="str">
        <f t="shared" si="0"/>
        <v>NoRe_RUig_Nry</v>
      </c>
      <c r="E27" s="9"/>
      <c r="F27" s="9" t="s">
        <v>70</v>
      </c>
      <c r="G27" s="10">
        <f t="shared" si="2"/>
        <v>-60402</v>
      </c>
    </row>
    <row r="28" spans="1:7" x14ac:dyDescent="0.25">
      <c r="A28" s="8" t="s">
        <v>231</v>
      </c>
      <c r="B28" s="8" t="str">
        <f t="shared" si="0"/>
        <v>NoRe_RUuo_Nry</v>
      </c>
      <c r="E28" s="9"/>
      <c r="F28" s="9" t="s">
        <v>190</v>
      </c>
      <c r="G28" s="10">
        <f t="shared" si="2"/>
        <v>33960951</v>
      </c>
    </row>
    <row r="29" spans="1:7" x14ac:dyDescent="0.25">
      <c r="A29" s="8" t="s">
        <v>233</v>
      </c>
      <c r="B29" s="8" t="str">
        <f t="shared" si="0"/>
        <v>NoRe_RUur_Nry</v>
      </c>
      <c r="E29" s="9"/>
      <c r="F29" s="9" t="s">
        <v>191</v>
      </c>
      <c r="G29" s="10">
        <f t="shared" si="2"/>
        <v>750</v>
      </c>
    </row>
    <row r="30" spans="1:7" x14ac:dyDescent="0.25">
      <c r="A30" s="8" t="s">
        <v>232</v>
      </c>
      <c r="B30" s="8" t="str">
        <f t="shared" si="0"/>
        <v>NoRe_RUek_Nry</v>
      </c>
      <c r="E30" s="9"/>
      <c r="F30" s="9" t="s">
        <v>86</v>
      </c>
      <c r="G30" s="10">
        <f t="shared" si="2"/>
        <v>436642</v>
      </c>
    </row>
    <row r="31" spans="1:7" x14ac:dyDescent="0.25">
      <c r="A31" s="8" t="s">
        <v>234</v>
      </c>
      <c r="B31" s="8" t="str">
        <f t="shared" si="0"/>
        <v>NoRe_RUg_Nry</v>
      </c>
      <c r="E31" s="9"/>
      <c r="F31" s="9" t="s">
        <v>192</v>
      </c>
      <c r="G31" s="10">
        <f t="shared" si="2"/>
        <v>0</v>
      </c>
    </row>
    <row r="32" spans="1:7" x14ac:dyDescent="0.25">
      <c r="A32" s="8" t="s">
        <v>235</v>
      </c>
      <c r="B32" s="8" t="str">
        <f t="shared" si="0"/>
        <v>NoRe_RUx_Nry</v>
      </c>
      <c r="E32" s="9"/>
      <c r="F32" s="9" t="s">
        <v>193</v>
      </c>
      <c r="G32" s="10">
        <f t="shared" si="2"/>
        <v>176184</v>
      </c>
    </row>
    <row r="33" spans="1:7" x14ac:dyDescent="0.25">
      <c r="A33" s="8" t="s">
        <v>236</v>
      </c>
      <c r="B33" s="8" t="str">
        <f t="shared" si="0"/>
        <v>NoRe_RUTot_Nry</v>
      </c>
      <c r="E33" s="9"/>
      <c r="F33" s="28" t="s">
        <v>194</v>
      </c>
      <c r="G33" s="10">
        <f t="shared" si="2"/>
        <v>43790091</v>
      </c>
    </row>
    <row r="34" spans="1:7" x14ac:dyDescent="0.25">
      <c r="A34" s="8"/>
      <c r="B34" s="8"/>
      <c r="E34" s="9"/>
      <c r="F34" s="9"/>
      <c r="G34" s="12"/>
    </row>
    <row r="35" spans="1:7" x14ac:dyDescent="0.25">
      <c r="A35" s="8"/>
      <c r="B35" s="8"/>
      <c r="E35" s="9"/>
      <c r="F35" s="28" t="s">
        <v>670</v>
      </c>
      <c r="G35" s="12"/>
    </row>
    <row r="36" spans="1:7" x14ac:dyDescent="0.25">
      <c r="A36" s="8" t="s">
        <v>237</v>
      </c>
      <c r="B36" s="8" t="str">
        <f t="shared" si="0"/>
        <v>NoRe_STkc_Nry</v>
      </c>
      <c r="E36" s="9"/>
      <c r="F36" s="9" t="s">
        <v>189</v>
      </c>
      <c r="G36" s="10">
        <f>INDEX(data,2,MATCH(B36,variabel,0))</f>
        <v>-170220</v>
      </c>
    </row>
    <row r="37" spans="1:7" x14ac:dyDescent="0.25">
      <c r="A37" s="8" t="s">
        <v>238</v>
      </c>
      <c r="B37" s="8" t="str">
        <f t="shared" si="0"/>
        <v>NoRe_STig_Nry</v>
      </c>
      <c r="E37" s="9"/>
      <c r="F37" s="9" t="s">
        <v>70</v>
      </c>
      <c r="G37" s="10">
        <f>INDEX(data,2,MATCH(B37,variabel,0))</f>
        <v>-60402</v>
      </c>
    </row>
    <row r="38" spans="1:7" x14ac:dyDescent="0.25">
      <c r="A38" s="8"/>
      <c r="B38" s="8"/>
      <c r="E38" s="9"/>
      <c r="F38" s="9"/>
      <c r="G38" s="12"/>
    </row>
    <row r="39" spans="1:7" x14ac:dyDescent="0.25">
      <c r="A39" s="8"/>
      <c r="B39" s="8"/>
      <c r="E39" s="28" t="s">
        <v>5</v>
      </c>
      <c r="F39" s="28" t="s">
        <v>21</v>
      </c>
      <c r="G39" s="12"/>
    </row>
    <row r="40" spans="1:7" x14ac:dyDescent="0.25">
      <c r="A40" s="8" t="s">
        <v>244</v>
      </c>
      <c r="B40" s="8" t="str">
        <f t="shared" si="0"/>
        <v>NoRe_KUr_Nry</v>
      </c>
      <c r="E40" s="9"/>
      <c r="F40" s="9" t="s">
        <v>195</v>
      </c>
      <c r="G40" s="10">
        <f t="shared" ref="G40:G52" si="3">INDEX(data,2,MATCH(B40,variabel,0))</f>
        <v>11329125</v>
      </c>
    </row>
    <row r="41" spans="1:7" x14ac:dyDescent="0.25">
      <c r="A41" s="8" t="s">
        <v>245</v>
      </c>
      <c r="B41" s="8" t="str">
        <f t="shared" si="0"/>
        <v>NoRe_KUut_Nry</v>
      </c>
      <c r="E41" s="9"/>
      <c r="F41" s="9" t="s">
        <v>196</v>
      </c>
      <c r="G41" s="10">
        <f t="shared" si="3"/>
        <v>-12145</v>
      </c>
    </row>
    <row r="42" spans="1:7" x14ac:dyDescent="0.25">
      <c r="A42" s="8" t="s">
        <v>246</v>
      </c>
      <c r="B42" s="8" t="str">
        <f t="shared" si="0"/>
        <v>NoRe_KUo_Nry</v>
      </c>
      <c r="E42" s="9"/>
      <c r="F42" s="9" t="s">
        <v>185</v>
      </c>
      <c r="G42" s="10">
        <f t="shared" si="3"/>
        <v>583838</v>
      </c>
    </row>
    <row r="43" spans="1:7" x14ac:dyDescent="0.25">
      <c r="A43" s="8" t="s">
        <v>247</v>
      </c>
      <c r="B43" s="8" t="str">
        <f t="shared" si="0"/>
        <v>NoRe_KUak_Nry</v>
      </c>
      <c r="E43" s="9"/>
      <c r="F43" s="9" t="s">
        <v>52</v>
      </c>
      <c r="G43" s="10">
        <f t="shared" si="3"/>
        <v>1191580</v>
      </c>
    </row>
    <row r="44" spans="1:7" x14ac:dyDescent="0.25">
      <c r="A44" s="8" t="s">
        <v>248</v>
      </c>
      <c r="B44" s="8" t="str">
        <f t="shared" si="0"/>
        <v>NoRe_KUi_Nry</v>
      </c>
      <c r="E44" s="9"/>
      <c r="F44" s="9" t="s">
        <v>58</v>
      </c>
      <c r="G44" s="10">
        <f t="shared" si="3"/>
        <v>0</v>
      </c>
    </row>
    <row r="45" spans="1:7" x14ac:dyDescent="0.25">
      <c r="A45" s="8" t="s">
        <v>249</v>
      </c>
      <c r="B45" s="8" t="str">
        <f t="shared" si="0"/>
        <v>NoRe_KUv_Nry</v>
      </c>
      <c r="E45" s="9"/>
      <c r="F45" s="9" t="s">
        <v>197</v>
      </c>
      <c r="G45" s="10">
        <f t="shared" si="3"/>
        <v>-13327</v>
      </c>
    </row>
    <row r="46" spans="1:7" x14ac:dyDescent="0.25">
      <c r="A46" s="8" t="s">
        <v>250</v>
      </c>
      <c r="B46" s="8" t="str">
        <f t="shared" si="0"/>
        <v>NoRe_KUfi_Nry</v>
      </c>
      <c r="E46" s="9"/>
      <c r="F46" s="9" t="s">
        <v>198</v>
      </c>
      <c r="G46" s="10">
        <f t="shared" si="3"/>
        <v>645031</v>
      </c>
    </row>
    <row r="47" spans="1:7" x14ac:dyDescent="0.25">
      <c r="A47" s="8" t="s">
        <v>251</v>
      </c>
      <c r="B47" s="8" t="str">
        <f t="shared" si="0"/>
        <v>NoRe_KUatp_Nry</v>
      </c>
      <c r="E47" s="9"/>
      <c r="F47" s="9" t="s">
        <v>55</v>
      </c>
      <c r="G47" s="10">
        <f t="shared" si="3"/>
        <v>0</v>
      </c>
    </row>
    <row r="48" spans="1:7" x14ac:dyDescent="0.25">
      <c r="A48" s="8" t="s">
        <v>252</v>
      </c>
      <c r="B48" s="8" t="str">
        <f t="shared" si="0"/>
        <v>NoRe_KUip_Nry</v>
      </c>
      <c r="E48" s="9"/>
      <c r="F48" s="9" t="s">
        <v>71</v>
      </c>
      <c r="G48" s="10">
        <f t="shared" si="3"/>
        <v>0</v>
      </c>
    </row>
    <row r="49" spans="1:7" x14ac:dyDescent="0.25">
      <c r="A49" s="8" t="s">
        <v>253</v>
      </c>
      <c r="B49" s="8" t="str">
        <f t="shared" si="0"/>
        <v>NoRe_KUxa_Nry</v>
      </c>
      <c r="E49" s="9"/>
      <c r="F49" s="9" t="s">
        <v>199</v>
      </c>
      <c r="G49" s="10">
        <f t="shared" si="3"/>
        <v>10770</v>
      </c>
    </row>
    <row r="50" spans="1:7" x14ac:dyDescent="0.25">
      <c r="A50" s="8" t="s">
        <v>254</v>
      </c>
      <c r="B50" s="8" t="str">
        <f t="shared" si="0"/>
        <v>NoRe_KUuo_Nry</v>
      </c>
      <c r="E50" s="9"/>
      <c r="F50" s="9" t="s">
        <v>190</v>
      </c>
      <c r="G50" s="10">
        <f t="shared" si="3"/>
        <v>-12187845</v>
      </c>
    </row>
    <row r="51" spans="1:7" x14ac:dyDescent="0.25">
      <c r="A51" s="8" t="s">
        <v>255</v>
      </c>
      <c r="B51" s="8" t="str">
        <f t="shared" si="0"/>
        <v>NoRe_KUxp_Nry</v>
      </c>
      <c r="E51" s="9"/>
      <c r="F51" s="9" t="s">
        <v>200</v>
      </c>
      <c r="G51" s="10">
        <f t="shared" si="3"/>
        <v>14697</v>
      </c>
    </row>
    <row r="52" spans="1:7" x14ac:dyDescent="0.25">
      <c r="A52" s="8" t="s">
        <v>256</v>
      </c>
      <c r="B52" s="8" t="str">
        <f t="shared" si="0"/>
        <v>NoRe_KUTot_Nry</v>
      </c>
      <c r="E52" s="9"/>
      <c r="F52" s="28" t="s">
        <v>201</v>
      </c>
      <c r="G52" s="10">
        <f t="shared" si="3"/>
        <v>1561723</v>
      </c>
    </row>
    <row r="53" spans="1:7" x14ac:dyDescent="0.25">
      <c r="A53" s="8"/>
      <c r="B53" s="8"/>
      <c r="E53" s="9"/>
      <c r="F53" s="9"/>
      <c r="G53" s="12"/>
    </row>
    <row r="54" spans="1:7" x14ac:dyDescent="0.25">
      <c r="A54" s="8"/>
      <c r="B54" s="8"/>
      <c r="E54" s="28" t="s">
        <v>7</v>
      </c>
      <c r="F54" s="28" t="s">
        <v>23</v>
      </c>
      <c r="G54" s="12"/>
    </row>
    <row r="55" spans="1:7" x14ac:dyDescent="0.25">
      <c r="A55" s="8"/>
      <c r="B55" s="8"/>
      <c r="E55" s="9"/>
      <c r="F55" s="28" t="s">
        <v>202</v>
      </c>
      <c r="G55" s="12"/>
    </row>
    <row r="56" spans="1:7" x14ac:dyDescent="0.25">
      <c r="A56" s="8" t="s">
        <v>257</v>
      </c>
      <c r="B56" s="8" t="str">
        <f t="shared" si="0"/>
        <v>NoRe_UPAd_Nry</v>
      </c>
      <c r="E56" s="9"/>
      <c r="F56" s="9" t="s">
        <v>203</v>
      </c>
      <c r="G56" s="10">
        <f>INDEX(data,2,MATCH(B56,variabel,0))</f>
        <v>83482</v>
      </c>
    </row>
    <row r="57" spans="1:7" x14ac:dyDescent="0.25">
      <c r="A57" s="8" t="s">
        <v>258</v>
      </c>
      <c r="B57" s="8" t="str">
        <f t="shared" si="0"/>
        <v>NoRe_UPAb_Nry</v>
      </c>
      <c r="E57" s="9"/>
      <c r="F57" s="9" t="s">
        <v>204</v>
      </c>
      <c r="G57" s="10">
        <f>INDEX(data,2,MATCH(B57,variabel,0))</f>
        <v>9154</v>
      </c>
    </row>
    <row r="58" spans="1:7" x14ac:dyDescent="0.25">
      <c r="A58" s="8" t="s">
        <v>259</v>
      </c>
      <c r="B58" s="8" t="str">
        <f t="shared" si="0"/>
        <v>NoRe_UPAsrl_Nry</v>
      </c>
      <c r="E58" s="9"/>
      <c r="F58" s="9" t="s">
        <v>205</v>
      </c>
      <c r="G58" s="10">
        <f>INDEX(data,2,MATCH(B58,variabel,0))</f>
        <v>0</v>
      </c>
    </row>
    <row r="59" spans="1:7" x14ac:dyDescent="0.25">
      <c r="A59" s="8" t="s">
        <v>265</v>
      </c>
      <c r="B59" s="8" t="str">
        <f t="shared" si="0"/>
        <v>NoRe_UPATotD_Nry</v>
      </c>
      <c r="E59" s="9"/>
      <c r="F59" s="28" t="s">
        <v>206</v>
      </c>
      <c r="G59" s="10">
        <f>INDEX(data,2,MATCH(B59,variabel,0))</f>
        <v>92636</v>
      </c>
    </row>
    <row r="60" spans="1:7" x14ac:dyDescent="0.25">
      <c r="A60" s="8"/>
      <c r="B60" s="8"/>
      <c r="E60" s="9"/>
      <c r="F60" s="9"/>
      <c r="G60" s="12"/>
    </row>
    <row r="61" spans="1:7" x14ac:dyDescent="0.25">
      <c r="A61" s="8"/>
      <c r="B61" s="8"/>
      <c r="E61" s="9"/>
      <c r="F61" s="28" t="s">
        <v>671</v>
      </c>
      <c r="G61" s="12"/>
    </row>
    <row r="62" spans="1:7" x14ac:dyDescent="0.25">
      <c r="A62" s="8" t="s">
        <v>261</v>
      </c>
      <c r="B62" s="8" t="str">
        <f t="shared" si="0"/>
        <v>NoRe_UPAl_Nry</v>
      </c>
      <c r="E62" s="9"/>
      <c r="F62" s="9" t="s">
        <v>207</v>
      </c>
      <c r="G62" s="10">
        <f t="shared" ref="G62:G67" si="4">INDEX(data,2,MATCH(B62,variabel,0))</f>
        <v>1932230</v>
      </c>
    </row>
    <row r="63" spans="1:7" x14ac:dyDescent="0.25">
      <c r="A63" s="8" t="s">
        <v>262</v>
      </c>
      <c r="B63" s="8" t="str">
        <f t="shared" si="0"/>
        <v>NoRe_UPAp_Nry</v>
      </c>
      <c r="E63" s="9"/>
      <c r="F63" s="9" t="s">
        <v>208</v>
      </c>
      <c r="G63" s="10">
        <f t="shared" si="4"/>
        <v>228652</v>
      </c>
    </row>
    <row r="64" spans="1:7" x14ac:dyDescent="0.25">
      <c r="A64" s="8" t="s">
        <v>263</v>
      </c>
      <c r="B64" s="8" t="str">
        <f t="shared" si="0"/>
        <v>NoRe_UPAuss_Nry</v>
      </c>
      <c r="E64" s="9"/>
      <c r="F64" s="9" t="s">
        <v>209</v>
      </c>
      <c r="G64" s="10">
        <f t="shared" si="4"/>
        <v>338403</v>
      </c>
    </row>
    <row r="65" spans="1:7" x14ac:dyDescent="0.25">
      <c r="A65" s="8" t="s">
        <v>260</v>
      </c>
      <c r="B65" s="8" t="str">
        <f t="shared" si="0"/>
        <v>NoRe_UPATot_Nry</v>
      </c>
      <c r="E65" s="9"/>
      <c r="F65" s="9" t="s">
        <v>206</v>
      </c>
      <c r="G65" s="10">
        <f t="shared" si="4"/>
        <v>2499285</v>
      </c>
    </row>
    <row r="66" spans="1:7" x14ac:dyDescent="0.25">
      <c r="A66" s="8" t="s">
        <v>264</v>
      </c>
      <c r="B66" s="8" t="str">
        <f t="shared" si="0"/>
        <v>NoRe_UPAX_Nry</v>
      </c>
      <c r="E66" s="9"/>
      <c r="F66" s="9" t="s">
        <v>210</v>
      </c>
      <c r="G66" s="10">
        <f t="shared" si="4"/>
        <v>2485085</v>
      </c>
    </row>
    <row r="67" spans="1:7" x14ac:dyDescent="0.25">
      <c r="A67" s="8" t="s">
        <v>266</v>
      </c>
      <c r="B67" s="8" t="str">
        <f t="shared" si="0"/>
        <v>NoRe_UPATotpa_Nry</v>
      </c>
      <c r="E67" s="9"/>
      <c r="F67" s="28" t="s">
        <v>211</v>
      </c>
      <c r="G67" s="10">
        <f t="shared" si="4"/>
        <v>5077006</v>
      </c>
    </row>
    <row r="68" spans="1:7" x14ac:dyDescent="0.25">
      <c r="A68" s="8"/>
      <c r="B68" s="8"/>
      <c r="E68" s="9"/>
      <c r="F68" s="9"/>
      <c r="G68" s="12"/>
    </row>
    <row r="69" spans="1:7" x14ac:dyDescent="0.25">
      <c r="A69" s="8"/>
      <c r="B69" s="8"/>
      <c r="E69" s="28" t="s">
        <v>11</v>
      </c>
      <c r="F69" s="28" t="s">
        <v>27</v>
      </c>
      <c r="G69" s="12"/>
    </row>
    <row r="70" spans="1:7" x14ac:dyDescent="0.25">
      <c r="A70" s="8" t="s">
        <v>267</v>
      </c>
      <c r="B70" s="8" t="str">
        <f t="shared" si="0"/>
        <v>NoRe_RKVa_Nry</v>
      </c>
      <c r="E70" s="9"/>
      <c r="F70" s="9" t="s">
        <v>213</v>
      </c>
      <c r="G70" s="10">
        <f>INDEX(data,2,MATCH(B70,variabel,0))</f>
        <v>-3275</v>
      </c>
    </row>
    <row r="71" spans="1:7" x14ac:dyDescent="0.25">
      <c r="A71" s="8" t="s">
        <v>268</v>
      </c>
      <c r="B71" s="8" t="str">
        <f t="shared" ref="B71:B79" si="5">"NoRe_"&amp;A71&amp;"_Nry"</f>
        <v>NoRe_RKVt_Nry</v>
      </c>
      <c r="E71" s="9"/>
      <c r="F71" s="9" t="s">
        <v>212</v>
      </c>
      <c r="G71" s="10">
        <f>INDEX(data,2,MATCH(B71,variabel,0))</f>
        <v>3990617</v>
      </c>
    </row>
    <row r="72" spans="1:7" x14ac:dyDescent="0.25">
      <c r="A72" s="8" t="s">
        <v>269</v>
      </c>
      <c r="B72" s="8" t="str">
        <f t="shared" si="5"/>
        <v>NoRe_RKVTot_Nry</v>
      </c>
      <c r="E72" s="9"/>
      <c r="F72" s="28" t="s">
        <v>214</v>
      </c>
      <c r="G72" s="10">
        <f>INDEX(data,2,MATCH(B72,variabel,0))</f>
        <v>3987342</v>
      </c>
    </row>
    <row r="73" spans="1:7" x14ac:dyDescent="0.25">
      <c r="A73" s="8"/>
      <c r="B73" s="8"/>
      <c r="E73" s="9"/>
      <c r="F73" s="9"/>
      <c r="G73" s="12"/>
    </row>
    <row r="74" spans="1:7" x14ac:dyDescent="0.25">
      <c r="A74" s="8"/>
      <c r="B74" s="8"/>
      <c r="E74" s="28" t="s">
        <v>13</v>
      </c>
      <c r="F74" s="28" t="s">
        <v>30</v>
      </c>
      <c r="G74" s="12"/>
    </row>
    <row r="75" spans="1:7" x14ac:dyDescent="0.25">
      <c r="A75" s="8" t="s">
        <v>270</v>
      </c>
      <c r="B75" s="8" t="str">
        <f t="shared" si="5"/>
        <v>NoRe_SKb_Nry</v>
      </c>
      <c r="E75" s="9"/>
      <c r="F75" s="9" t="s">
        <v>215</v>
      </c>
      <c r="G75" s="10">
        <f>INDEX(data,2,MATCH(B75,variabel,0))</f>
        <v>3277119</v>
      </c>
    </row>
    <row r="76" spans="1:7" x14ac:dyDescent="0.25">
      <c r="A76" s="8" t="s">
        <v>271</v>
      </c>
      <c r="B76" s="8" t="str">
        <f t="shared" si="5"/>
        <v>NoRe_SKu_Nry</v>
      </c>
      <c r="E76" s="9"/>
      <c r="F76" s="9" t="s">
        <v>216</v>
      </c>
      <c r="G76" s="10">
        <f>INDEX(data,2,MATCH(B76,variabel,0))</f>
        <v>27827</v>
      </c>
    </row>
    <row r="77" spans="1:7" x14ac:dyDescent="0.25">
      <c r="A77" s="8" t="s">
        <v>272</v>
      </c>
      <c r="B77" s="8" t="str">
        <f t="shared" si="5"/>
        <v>NoRe_SKe_Nry</v>
      </c>
      <c r="E77" s="9"/>
      <c r="F77" s="9" t="s">
        <v>217</v>
      </c>
      <c r="G77" s="10">
        <f>INDEX(data,2,MATCH(B77,variabel,0))</f>
        <v>12305</v>
      </c>
    </row>
    <row r="78" spans="1:7" x14ac:dyDescent="0.25">
      <c r="A78" s="8" t="s">
        <v>273</v>
      </c>
      <c r="B78" s="8" t="str">
        <f t="shared" si="5"/>
        <v>NoRe_SKn_Nry</v>
      </c>
      <c r="E78" s="9"/>
      <c r="F78" s="9" t="s">
        <v>218</v>
      </c>
      <c r="G78" s="10">
        <f>INDEX(data,2,MATCH(B78,variabel,0))</f>
        <v>0</v>
      </c>
    </row>
    <row r="79" spans="1:7" x14ac:dyDescent="0.25">
      <c r="A79" s="8" t="s">
        <v>707</v>
      </c>
      <c r="B79" s="8" t="str">
        <f t="shared" si="5"/>
        <v>NoRe_SKTot_Nry</v>
      </c>
      <c r="E79" s="9"/>
      <c r="F79" s="28" t="s">
        <v>219</v>
      </c>
      <c r="G79" s="10">
        <f>INDEX(data,2,MATCH(B79,variabel,0))</f>
        <v>3317252</v>
      </c>
    </row>
    <row r="80" spans="1:7" x14ac:dyDescent="0.25"/>
    <row r="81" spans="1:9" ht="39" customHeight="1" x14ac:dyDescent="0.25">
      <c r="E81" s="9"/>
      <c r="F81" s="94" t="s">
        <v>1408</v>
      </c>
      <c r="G81" s="95"/>
      <c r="H81" s="95"/>
      <c r="I81" s="96"/>
    </row>
    <row r="82" spans="1:9" ht="51" x14ac:dyDescent="0.25">
      <c r="A82" s="1" t="s">
        <v>1414</v>
      </c>
      <c r="B82" s="1" t="s">
        <v>1415</v>
      </c>
      <c r="C82" s="1" t="s">
        <v>1400</v>
      </c>
      <c r="D82" s="1" t="s">
        <v>1404</v>
      </c>
      <c r="E82" s="60"/>
      <c r="F82" s="64"/>
      <c r="G82" s="65" t="s">
        <v>1398</v>
      </c>
      <c r="H82" s="65" t="s">
        <v>1399</v>
      </c>
      <c r="I82" s="65" t="s">
        <v>603</v>
      </c>
    </row>
    <row r="83" spans="1:9" x14ac:dyDescent="0.25">
      <c r="A83" s="71" t="s">
        <v>1409</v>
      </c>
      <c r="B83" s="8" t="str">
        <f>"NoRd_"&amp;$A83&amp;"_"&amp;B$82</f>
        <v>NoRd_Di_ly</v>
      </c>
      <c r="C83" s="8" t="str">
        <f>"NoRd_"&amp;$A83&amp;"_"&amp;C$82</f>
        <v>NoRd_Di_SY</v>
      </c>
      <c r="D83" s="8" t="str">
        <f>"NoRd_"&amp;$A83&amp;"_"&amp;D$82</f>
        <v>NoRd_Di_Rev</v>
      </c>
      <c r="E83" s="60" t="s">
        <v>0</v>
      </c>
      <c r="F83" s="60" t="s">
        <v>203</v>
      </c>
      <c r="G83" s="10">
        <f>INDEX(data,2,MATCH(B83,variabel,0))</f>
        <v>16839</v>
      </c>
      <c r="H83" s="10">
        <f>INDEX(data,2,MATCH(C83,variabel,0))</f>
        <v>0</v>
      </c>
      <c r="I83" s="60"/>
    </row>
    <row r="84" spans="1:9" x14ac:dyDescent="0.25">
      <c r="A84" s="71" t="s">
        <v>1410</v>
      </c>
      <c r="B84" s="8" t="str">
        <f t="shared" ref="B84:D89" si="6">"NoRd_"&amp;$A84&amp;"_"&amp;B$82</f>
        <v>NoRd_Be_ly</v>
      </c>
      <c r="C84" s="8" t="str">
        <f t="shared" si="6"/>
        <v>NoRd_Be_SY</v>
      </c>
      <c r="D84" s="8" t="str">
        <f t="shared" si="6"/>
        <v>NoRd_Be_Rev</v>
      </c>
      <c r="E84" s="60" t="s">
        <v>1</v>
      </c>
      <c r="F84" s="60" t="s">
        <v>204</v>
      </c>
      <c r="G84" s="10">
        <f>INDEX(data,2,MATCH(B84,variabel,0))</f>
        <v>128427</v>
      </c>
      <c r="H84" s="10">
        <f>INDEX(data,2,MATCH(C84,variabel,0))</f>
        <v>29442</v>
      </c>
      <c r="I84" s="60"/>
    </row>
    <row r="85" spans="1:9" x14ac:dyDescent="0.25">
      <c r="A85" s="71" t="s">
        <v>1411</v>
      </c>
      <c r="B85" s="8" t="str">
        <f t="shared" si="6"/>
        <v>NoRd_Re_ly</v>
      </c>
      <c r="C85" s="8" t="str">
        <f t="shared" si="6"/>
        <v>NoRd_Re_SY</v>
      </c>
      <c r="D85" s="8" t="str">
        <f t="shared" si="6"/>
        <v>NoRd_Re_Rev</v>
      </c>
      <c r="E85" s="60" t="s">
        <v>2</v>
      </c>
      <c r="F85" s="60" t="s">
        <v>1401</v>
      </c>
      <c r="G85" s="10">
        <f>INDEX(data,2,MATCH(B85,variabel,0))</f>
        <v>0</v>
      </c>
      <c r="H85" s="60"/>
      <c r="I85" s="60"/>
    </row>
    <row r="86" spans="1:9" x14ac:dyDescent="0.25">
      <c r="A86" s="71"/>
      <c r="B86" s="8" t="str">
        <f t="shared" si="6"/>
        <v>NoRd__ly</v>
      </c>
      <c r="C86" s="8" t="str">
        <f t="shared" si="6"/>
        <v>NoRd__SY</v>
      </c>
      <c r="D86" s="8" t="str">
        <f t="shared" si="6"/>
        <v>NoRd__Rev</v>
      </c>
      <c r="E86" s="60"/>
      <c r="F86" s="60"/>
      <c r="G86" s="60"/>
      <c r="H86" s="60"/>
      <c r="I86" s="60"/>
    </row>
    <row r="87" spans="1:9" x14ac:dyDescent="0.25">
      <c r="A87" s="71"/>
      <c r="B87" s="8" t="str">
        <f t="shared" si="6"/>
        <v>NoRd__ly</v>
      </c>
      <c r="C87" s="8" t="str">
        <f t="shared" si="6"/>
        <v>NoRd__SY</v>
      </c>
      <c r="D87" s="8" t="str">
        <f t="shared" si="6"/>
        <v>NoRd__Rev</v>
      </c>
      <c r="E87" s="60"/>
      <c r="F87" s="59" t="s">
        <v>1402</v>
      </c>
      <c r="G87" s="60"/>
      <c r="H87" s="60"/>
      <c r="I87" s="60"/>
    </row>
    <row r="88" spans="1:9" ht="25.5" x14ac:dyDescent="0.25">
      <c r="A88" s="71" t="s">
        <v>1412</v>
      </c>
      <c r="B88" s="8" t="str">
        <f t="shared" si="6"/>
        <v>NoRd_ReTot_ly</v>
      </c>
      <c r="C88" s="8" t="str">
        <f t="shared" si="6"/>
        <v>NoRd_ReTot_SY</v>
      </c>
      <c r="D88" s="8" t="str">
        <f t="shared" si="6"/>
        <v>NoRd_ReTot_Rev</v>
      </c>
      <c r="E88" s="60" t="s">
        <v>3</v>
      </c>
      <c r="F88" s="66" t="s">
        <v>1403</v>
      </c>
      <c r="G88" s="60"/>
      <c r="H88" s="60"/>
      <c r="I88" s="10">
        <f>INDEX(data,2,MATCH(D88,variabel,0))</f>
        <v>10984</v>
      </c>
    </row>
    <row r="89" spans="1:9" x14ac:dyDescent="0.25">
      <c r="A89" s="71" t="s">
        <v>1413</v>
      </c>
      <c r="B89" s="8" t="str">
        <f t="shared" si="6"/>
        <v>NoRd_ReX_ly</v>
      </c>
      <c r="C89" s="8" t="str">
        <f t="shared" si="6"/>
        <v>NoRd_ReX_SY</v>
      </c>
      <c r="D89" s="8" t="str">
        <f t="shared" si="6"/>
        <v>NoRd_ReX_Rev</v>
      </c>
      <c r="E89" s="60" t="s">
        <v>4</v>
      </c>
      <c r="F89" s="60" t="s">
        <v>1405</v>
      </c>
      <c r="G89" s="60"/>
      <c r="H89" s="60"/>
      <c r="I89" s="10">
        <f>INDEX(data,2,MATCH(D89,variabel,0))</f>
        <v>7386</v>
      </c>
    </row>
    <row r="90" spans="1:9" x14ac:dyDescent="0.25"/>
    <row r="91" spans="1:9" x14ac:dyDescent="0.25"/>
  </sheetData>
  <sheetProtection password="BF77" sheet="1" objects="1" scenarios="1"/>
  <mergeCells count="2">
    <mergeCell ref="E3:F3"/>
    <mergeCell ref="F81:I81"/>
  </mergeCells>
  <hyperlinks>
    <hyperlink ref="E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60" fitToHeight="0" orientation="portrait" r:id="rId1"/>
  <headerFooter>
    <oddHeader>&amp;C&amp;G</oddHeader>
  </headerFooter>
  <rowBreaks count="1" manualBreakCount="1">
    <brk id="79" min="4" max="8" man="1"/>
  </rowBreak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G58"/>
  <sheetViews>
    <sheetView showGridLines="0" topLeftCell="C1" zoomScaleNormal="100" workbookViewId="0">
      <selection activeCell="B26" sqref="B26"/>
    </sheetView>
  </sheetViews>
  <sheetFormatPr defaultColWidth="0" defaultRowHeight="15" zeroHeight="1" x14ac:dyDescent="0.25"/>
  <cols>
    <col min="1" max="1" width="10.5703125" style="1" hidden="1" customWidth="1"/>
    <col min="2" max="2" width="8.28515625" style="1" hidden="1" customWidth="1"/>
    <col min="3" max="3" width="4.7109375" style="1" customWidth="1"/>
    <col min="4" max="4" width="7" style="1" customWidth="1"/>
    <col min="5" max="5" width="88.5703125" style="1" customWidth="1"/>
    <col min="6" max="6" width="15.7109375" style="1" customWidth="1"/>
    <col min="7" max="7" width="9.140625" style="1" customWidth="1"/>
    <col min="8" max="16384" width="9.140625" style="1" hidden="1"/>
  </cols>
  <sheetData>
    <row r="1" spans="1:6" x14ac:dyDescent="0.25">
      <c r="C1" s="2" t="s">
        <v>735</v>
      </c>
    </row>
    <row r="2" spans="1:6" x14ac:dyDescent="0.25">
      <c r="C2" s="3"/>
    </row>
    <row r="3" spans="1:6" ht="35.25" customHeight="1" x14ac:dyDescent="0.25">
      <c r="A3" s="1" t="s">
        <v>1280</v>
      </c>
      <c r="C3" s="97" t="s">
        <v>1278</v>
      </c>
      <c r="D3" s="98"/>
      <c r="E3" s="99"/>
      <c r="F3" s="18"/>
    </row>
    <row r="4" spans="1:6" ht="30" customHeight="1" x14ac:dyDescent="0.25">
      <c r="C4" s="9"/>
      <c r="D4" s="9"/>
      <c r="E4" s="9"/>
      <c r="F4" s="7" t="s">
        <v>603</v>
      </c>
    </row>
    <row r="5" spans="1:6" x14ac:dyDescent="0.25">
      <c r="C5" s="11" t="s">
        <v>2</v>
      </c>
      <c r="D5" s="11"/>
      <c r="E5" s="11" t="s">
        <v>47</v>
      </c>
      <c r="F5" s="9"/>
    </row>
    <row r="6" spans="1:6" x14ac:dyDescent="0.25">
      <c r="A6" s="1" t="s">
        <v>301</v>
      </c>
      <c r="B6" s="1" t="str">
        <f>$A$3&amp;"_NB_"&amp;A6</f>
        <v>Nobt_NB_TOC</v>
      </c>
      <c r="C6" s="11"/>
      <c r="D6" s="11"/>
      <c r="E6" s="9" t="s">
        <v>274</v>
      </c>
      <c r="F6" s="10">
        <f>INDEX(data,2,MATCH(B6,variabel,0))</f>
        <v>68016362</v>
      </c>
    </row>
    <row r="7" spans="1:6" x14ac:dyDescent="0.25">
      <c r="A7" s="1" t="s">
        <v>302</v>
      </c>
      <c r="B7" s="1" t="str">
        <f t="shared" ref="B7:B47" si="0">$A$3&amp;"_NB_"&amp;A7</f>
        <v>Nobt_NB_TK</v>
      </c>
      <c r="C7" s="11"/>
      <c r="D7" s="11"/>
      <c r="E7" s="9" t="s">
        <v>275</v>
      </c>
      <c r="F7" s="10">
        <f>INDEX(data,2,MATCH(B7,variabel,0))</f>
        <v>1031356557</v>
      </c>
    </row>
    <row r="8" spans="1:6" x14ac:dyDescent="0.25">
      <c r="A8" s="1" t="s">
        <v>303</v>
      </c>
      <c r="B8" s="1" t="str">
        <f t="shared" si="0"/>
        <v>Nobt_NB_TKCTot</v>
      </c>
      <c r="C8" s="11"/>
      <c r="D8" s="11"/>
      <c r="E8" s="11" t="s">
        <v>276</v>
      </c>
      <c r="F8" s="10">
        <f>INDEX(data,2,MATCH(B8,variabel,0))</f>
        <v>1099372919</v>
      </c>
    </row>
    <row r="9" spans="1:6" x14ac:dyDescent="0.25">
      <c r="B9" s="1" t="str">
        <f t="shared" si="0"/>
        <v>Nobt_NB_</v>
      </c>
      <c r="C9" s="11"/>
      <c r="D9" s="11"/>
      <c r="E9" s="9"/>
      <c r="F9" s="12"/>
    </row>
    <row r="10" spans="1:6" x14ac:dyDescent="0.25">
      <c r="B10" s="1" t="str">
        <f t="shared" si="0"/>
        <v>Nobt_NB_</v>
      </c>
      <c r="C10" s="11"/>
      <c r="D10" s="11"/>
      <c r="E10" s="11" t="s">
        <v>277</v>
      </c>
      <c r="F10" s="12"/>
    </row>
    <row r="11" spans="1:6" x14ac:dyDescent="0.25">
      <c r="A11" s="1" t="s">
        <v>304</v>
      </c>
      <c r="B11" s="1" t="str">
        <f t="shared" si="0"/>
        <v>Nobt_NB_UdRNV</v>
      </c>
      <c r="C11" s="11"/>
      <c r="D11" s="11"/>
      <c r="E11" s="9" t="s">
        <v>278</v>
      </c>
      <c r="F11" s="10">
        <f t="shared" ref="F11:F17" si="1">INDEX(data,2,MATCH(B11,variabel,0))</f>
        <v>2928174602</v>
      </c>
    </row>
    <row r="12" spans="1:6" x14ac:dyDescent="0.25">
      <c r="A12" s="1" t="s">
        <v>305</v>
      </c>
      <c r="B12" s="1" t="str">
        <f t="shared" si="0"/>
        <v>Nobt_NB_UdReR</v>
      </c>
      <c r="C12" s="11"/>
      <c r="D12" s="11"/>
      <c r="E12" s="9" t="s">
        <v>279</v>
      </c>
      <c r="F12" s="10">
        <f t="shared" si="1"/>
        <v>71522397</v>
      </c>
    </row>
    <row r="13" spans="1:6" x14ac:dyDescent="0.25">
      <c r="A13" s="1" t="s">
        <v>306</v>
      </c>
      <c r="B13" s="1" t="str">
        <f t="shared" si="0"/>
        <v>Nobt_NB_UdReKr</v>
      </c>
      <c r="C13" s="11"/>
      <c r="D13" s="11"/>
      <c r="E13" s="9" t="s">
        <v>280</v>
      </c>
      <c r="F13" s="10">
        <f t="shared" si="1"/>
        <v>-9865699</v>
      </c>
    </row>
    <row r="14" spans="1:6" x14ac:dyDescent="0.25">
      <c r="A14" s="1" t="s">
        <v>307</v>
      </c>
      <c r="B14" s="1" t="str">
        <f t="shared" si="0"/>
        <v>Nobt_NB_UdRD</v>
      </c>
      <c r="C14" s="11"/>
      <c r="D14" s="11"/>
      <c r="E14" s="9" t="s">
        <v>281</v>
      </c>
      <c r="F14" s="10">
        <f t="shared" si="1"/>
        <v>2989831301</v>
      </c>
    </row>
    <row r="15" spans="1:6" x14ac:dyDescent="0.25">
      <c r="A15" s="1" t="s">
        <v>308</v>
      </c>
      <c r="B15" s="1" t="str">
        <f t="shared" si="0"/>
        <v>Nobt_NB_UdReU</v>
      </c>
      <c r="C15" s="11"/>
      <c r="D15" s="11"/>
      <c r="E15" s="9" t="s">
        <v>282</v>
      </c>
      <c r="F15" s="10">
        <f t="shared" si="1"/>
        <v>752488</v>
      </c>
    </row>
    <row r="16" spans="1:6" x14ac:dyDescent="0.25">
      <c r="A16" s="1" t="s">
        <v>309</v>
      </c>
      <c r="B16" s="1" t="str">
        <f t="shared" si="0"/>
        <v>Nobt_NB_UdXU</v>
      </c>
      <c r="C16" s="11"/>
      <c r="D16" s="11"/>
      <c r="E16" s="9" t="s">
        <v>283</v>
      </c>
      <c r="F16" s="10">
        <f t="shared" si="1"/>
        <v>1138070</v>
      </c>
    </row>
    <row r="17" spans="1:6" x14ac:dyDescent="0.25">
      <c r="A17" s="1" t="s">
        <v>310</v>
      </c>
      <c r="B17" s="1" t="str">
        <f t="shared" si="0"/>
        <v>Nobt_NB_UdTot</v>
      </c>
      <c r="C17" s="11"/>
      <c r="D17" s="11"/>
      <c r="E17" s="11" t="s">
        <v>284</v>
      </c>
      <c r="F17" s="10">
        <f t="shared" si="1"/>
        <v>2991721858</v>
      </c>
    </row>
    <row r="18" spans="1:6" x14ac:dyDescent="0.25">
      <c r="B18" s="1" t="str">
        <f t="shared" si="0"/>
        <v>Nobt_NB_</v>
      </c>
      <c r="C18" s="11"/>
      <c r="D18" s="11"/>
      <c r="E18" s="11"/>
      <c r="F18" s="11"/>
    </row>
    <row r="19" spans="1:6" x14ac:dyDescent="0.25">
      <c r="B19" s="1" t="str">
        <f t="shared" si="0"/>
        <v>Nobt_NB_</v>
      </c>
      <c r="C19" s="11"/>
      <c r="D19" s="11"/>
      <c r="E19" s="11" t="s">
        <v>282</v>
      </c>
      <c r="F19" s="12"/>
    </row>
    <row r="20" spans="1:6" x14ac:dyDescent="0.25">
      <c r="A20" s="1" t="s">
        <v>311</v>
      </c>
      <c r="B20" s="1" t="str">
        <f t="shared" si="0"/>
        <v>Nobt_NB_RURN</v>
      </c>
      <c r="C20" s="11"/>
      <c r="D20" s="11"/>
      <c r="E20" s="9" t="s">
        <v>285</v>
      </c>
      <c r="F20" s="10">
        <f>INDEX(data,2,MATCH(B20,variabel,0))</f>
        <v>814450</v>
      </c>
    </row>
    <row r="21" spans="1:6" x14ac:dyDescent="0.25">
      <c r="A21" s="1" t="s">
        <v>312</v>
      </c>
      <c r="B21" s="1" t="str">
        <f t="shared" si="0"/>
        <v>Nobt_NB_RUUN</v>
      </c>
      <c r="C21" s="11"/>
      <c r="D21" s="11"/>
      <c r="E21" s="9" t="s">
        <v>286</v>
      </c>
      <c r="F21" s="10">
        <f>INDEX(data,2,MATCH(B21,variabel,0))</f>
        <v>183368</v>
      </c>
    </row>
    <row r="22" spans="1:6" x14ac:dyDescent="0.25">
      <c r="A22" s="1" t="s">
        <v>313</v>
      </c>
      <c r="B22" s="1" t="str">
        <f t="shared" si="0"/>
        <v>Nobt_NB_RUNRU</v>
      </c>
      <c r="C22" s="11"/>
      <c r="D22" s="11"/>
      <c r="E22" s="9" t="s">
        <v>287</v>
      </c>
      <c r="F22" s="10">
        <f>INDEX(data,2,MATCH(B22,variabel,0))</f>
        <v>-237992</v>
      </c>
    </row>
    <row r="23" spans="1:6" x14ac:dyDescent="0.25">
      <c r="A23" s="1" t="s">
        <v>236</v>
      </c>
      <c r="B23" s="1" t="str">
        <f t="shared" si="0"/>
        <v>Nobt_NB_RUTot</v>
      </c>
      <c r="C23" s="11"/>
      <c r="D23" s="11"/>
      <c r="E23" s="11" t="s">
        <v>288</v>
      </c>
      <c r="F23" s="10">
        <f>INDEX(data,2,MATCH(B23,variabel,0))</f>
        <v>759827</v>
      </c>
    </row>
    <row r="24" spans="1:6" x14ac:dyDescent="0.25">
      <c r="B24" s="1" t="str">
        <f t="shared" si="0"/>
        <v>Nobt_NB_</v>
      </c>
      <c r="C24" s="11"/>
      <c r="D24" s="11"/>
      <c r="E24" s="9"/>
      <c r="F24" s="12"/>
    </row>
    <row r="25" spans="1:6" x14ac:dyDescent="0.25">
      <c r="B25" s="1" t="str">
        <f t="shared" si="0"/>
        <v>Nobt_NB_</v>
      </c>
      <c r="C25" s="11"/>
      <c r="D25" s="11"/>
      <c r="E25" s="11" t="s">
        <v>185</v>
      </c>
      <c r="F25" s="12"/>
    </row>
    <row r="26" spans="1:6" x14ac:dyDescent="0.25">
      <c r="A26" s="1" t="s">
        <v>106</v>
      </c>
      <c r="B26" s="1" t="str">
        <f t="shared" si="0"/>
        <v>Nobt_NB_ObD</v>
      </c>
      <c r="C26" s="11"/>
      <c r="D26" s="9" t="s">
        <v>0</v>
      </c>
      <c r="E26" s="9" t="s">
        <v>50</v>
      </c>
      <c r="F26" s="10">
        <f>INDEX(data,2,MATCH(B26,variabel,0))</f>
        <v>181868888</v>
      </c>
    </row>
    <row r="27" spans="1:6" x14ac:dyDescent="0.25">
      <c r="A27" s="1" t="s">
        <v>314</v>
      </c>
      <c r="B27" s="1" t="str">
        <f t="shared" si="0"/>
        <v>Nobt_NB_ObAK</v>
      </c>
      <c r="C27" s="11"/>
      <c r="D27" s="9" t="s">
        <v>1</v>
      </c>
      <c r="E27" s="9" t="s">
        <v>51</v>
      </c>
      <c r="F27" s="10">
        <f>INDEX(data,2,MATCH(B27,variabel,0))</f>
        <v>29339082</v>
      </c>
    </row>
    <row r="28" spans="1:6" ht="25.5" x14ac:dyDescent="0.25">
      <c r="A28" s="1" t="s">
        <v>315</v>
      </c>
      <c r="B28" s="1" t="str">
        <f t="shared" si="0"/>
        <v>Nobt_NB_ObKD</v>
      </c>
      <c r="C28" s="11"/>
      <c r="D28" s="9" t="s">
        <v>2</v>
      </c>
      <c r="E28" s="13" t="s">
        <v>722</v>
      </c>
      <c r="F28" s="10">
        <f>INDEX(data,2,MATCH(B28,variabel,0))</f>
        <v>0</v>
      </c>
    </row>
    <row r="29" spans="1:6" x14ac:dyDescent="0.25">
      <c r="A29" s="1" t="s">
        <v>316</v>
      </c>
      <c r="B29" s="1" t="str">
        <f t="shared" si="0"/>
        <v>Nobt_NB_ObTot</v>
      </c>
      <c r="C29" s="11" t="s">
        <v>5</v>
      </c>
      <c r="D29" s="11"/>
      <c r="E29" s="11" t="s">
        <v>703</v>
      </c>
      <c r="F29" s="10">
        <f>INDEX(data,2,MATCH(B29,variabel,0))</f>
        <v>211207970</v>
      </c>
    </row>
    <row r="30" spans="1:6" x14ac:dyDescent="0.25">
      <c r="B30" s="1" t="str">
        <f t="shared" si="0"/>
        <v>Nobt_NB_</v>
      </c>
      <c r="C30" s="11"/>
      <c r="D30" s="11"/>
      <c r="E30" s="9"/>
      <c r="F30" s="12"/>
    </row>
    <row r="31" spans="1:6" x14ac:dyDescent="0.25">
      <c r="B31" s="1" t="str">
        <f t="shared" si="0"/>
        <v>Nobt_NB_</v>
      </c>
      <c r="C31" s="11" t="s">
        <v>5</v>
      </c>
      <c r="D31" s="11"/>
      <c r="E31" s="11" t="s">
        <v>704</v>
      </c>
      <c r="F31" s="12"/>
    </row>
    <row r="32" spans="1:6" x14ac:dyDescent="0.25">
      <c r="A32" s="1" t="s">
        <v>317</v>
      </c>
      <c r="B32" s="1" t="str">
        <f t="shared" si="0"/>
        <v>Nobt_NB_ODERe</v>
      </c>
      <c r="C32" s="11"/>
      <c r="D32" s="11"/>
      <c r="E32" s="9" t="s">
        <v>295</v>
      </c>
      <c r="F32" s="10">
        <f t="shared" ref="F32:F38" si="2">INDEX(data,2,MATCH(B32,variabel,0))</f>
        <v>134956930</v>
      </c>
    </row>
    <row r="33" spans="1:6" x14ac:dyDescent="0.25">
      <c r="A33" s="1" t="s">
        <v>318</v>
      </c>
      <c r="B33" s="1" t="str">
        <f t="shared" si="0"/>
        <v>Nobt_NB_ODXRe</v>
      </c>
      <c r="C33" s="11"/>
      <c r="D33" s="11"/>
      <c r="E33" s="9" t="s">
        <v>296</v>
      </c>
      <c r="F33" s="10">
        <f t="shared" si="2"/>
        <v>168001447</v>
      </c>
    </row>
    <row r="34" spans="1:6" x14ac:dyDescent="0.25">
      <c r="A34" s="1" t="s">
        <v>319</v>
      </c>
      <c r="B34" s="1" t="str">
        <f t="shared" si="0"/>
        <v>Nobt_NB_ODSt</v>
      </c>
      <c r="C34" s="11"/>
      <c r="D34" s="11"/>
      <c r="E34" s="9" t="s">
        <v>297</v>
      </c>
      <c r="F34" s="10">
        <f t="shared" si="2"/>
        <v>11105194</v>
      </c>
    </row>
    <row r="35" spans="1:6" x14ac:dyDescent="0.25">
      <c r="A35" s="1" t="s">
        <v>320</v>
      </c>
      <c r="B35" s="1" t="str">
        <f t="shared" si="0"/>
        <v>Nobt_NB_ODX</v>
      </c>
      <c r="C35" s="11"/>
      <c r="D35" s="11"/>
      <c r="E35" s="9" t="s">
        <v>298</v>
      </c>
      <c r="F35" s="10">
        <f t="shared" si="2"/>
        <v>2762247</v>
      </c>
    </row>
    <row r="36" spans="1:6" x14ac:dyDescent="0.25">
      <c r="A36" s="1" t="s">
        <v>321</v>
      </c>
      <c r="B36" s="1" t="str">
        <f t="shared" si="0"/>
        <v>Nobt_NB_ODTot</v>
      </c>
      <c r="C36" s="11"/>
      <c r="D36" s="11"/>
      <c r="E36" s="11" t="s">
        <v>299</v>
      </c>
      <c r="F36" s="10">
        <f t="shared" si="2"/>
        <v>316825818</v>
      </c>
    </row>
    <row r="37" spans="1:6" x14ac:dyDescent="0.25">
      <c r="A37" s="1" t="s">
        <v>322</v>
      </c>
      <c r="B37" s="1" t="str">
        <f t="shared" si="0"/>
        <v>Nobt_NB_ODEReM</v>
      </c>
      <c r="C37" s="11"/>
      <c r="D37" s="11"/>
      <c r="E37" s="9" t="s">
        <v>300</v>
      </c>
      <c r="F37" s="10">
        <f t="shared" si="2"/>
        <v>-134956930</v>
      </c>
    </row>
    <row r="38" spans="1:6" x14ac:dyDescent="0.25">
      <c r="A38" s="1" t="s">
        <v>323</v>
      </c>
      <c r="B38" s="1" t="str">
        <f t="shared" si="0"/>
        <v>Nobt_NB_ODTotM</v>
      </c>
      <c r="C38" s="11"/>
      <c r="D38" s="11"/>
      <c r="E38" s="11" t="s">
        <v>299</v>
      </c>
      <c r="F38" s="10">
        <f t="shared" si="2"/>
        <v>181868888</v>
      </c>
    </row>
    <row r="39" spans="1:6" x14ac:dyDescent="0.25">
      <c r="B39" s="1" t="str">
        <f t="shared" si="0"/>
        <v>Nobt_NB_</v>
      </c>
      <c r="C39" s="11"/>
      <c r="D39" s="11"/>
      <c r="E39" s="9"/>
      <c r="F39" s="12"/>
    </row>
    <row r="40" spans="1:6" x14ac:dyDescent="0.25">
      <c r="B40" s="1" t="str">
        <f t="shared" si="0"/>
        <v>Nobt_NB_</v>
      </c>
      <c r="C40" s="11" t="s">
        <v>7</v>
      </c>
      <c r="D40" s="11"/>
      <c r="E40" s="11" t="s">
        <v>52</v>
      </c>
      <c r="F40" s="12"/>
    </row>
    <row r="41" spans="1:6" x14ac:dyDescent="0.25">
      <c r="A41" s="1" t="s">
        <v>324</v>
      </c>
      <c r="B41" s="1" t="str">
        <f t="shared" si="0"/>
        <v>Nobt_NB_AkOMX</v>
      </c>
      <c r="C41" s="11"/>
      <c r="D41" s="11"/>
      <c r="E41" s="9" t="s">
        <v>289</v>
      </c>
      <c r="F41" s="10">
        <f t="shared" ref="F41:F46" si="3">INDEX(data,2,MATCH(B41,variabel,0))</f>
        <v>2644336</v>
      </c>
    </row>
    <row r="42" spans="1:6" x14ac:dyDescent="0.25">
      <c r="A42" s="1" t="s">
        <v>325</v>
      </c>
      <c r="B42" s="1" t="str">
        <f t="shared" si="0"/>
        <v>Nobt_NB_AkXB</v>
      </c>
      <c r="C42" s="11"/>
      <c r="D42" s="11"/>
      <c r="E42" s="9" t="s">
        <v>290</v>
      </c>
      <c r="F42" s="10">
        <f t="shared" si="3"/>
        <v>1387925</v>
      </c>
    </row>
    <row r="43" spans="1:6" x14ac:dyDescent="0.25">
      <c r="A43" s="1" t="s">
        <v>326</v>
      </c>
      <c r="B43" s="1" t="str">
        <f t="shared" si="0"/>
        <v>Nobt_NB_AkUD</v>
      </c>
      <c r="C43" s="11"/>
      <c r="D43" s="11"/>
      <c r="E43" s="9" t="s">
        <v>291</v>
      </c>
      <c r="F43" s="10">
        <f t="shared" si="3"/>
        <v>2683506</v>
      </c>
    </row>
    <row r="44" spans="1:6" x14ac:dyDescent="0.25">
      <c r="A44" s="1" t="s">
        <v>327</v>
      </c>
      <c r="B44" s="1" t="str">
        <f t="shared" si="0"/>
        <v>Nobt_NB_AkUK</v>
      </c>
      <c r="C44" s="11"/>
      <c r="D44" s="11"/>
      <c r="E44" s="9" t="s">
        <v>292</v>
      </c>
      <c r="F44" s="10">
        <f t="shared" si="3"/>
        <v>0</v>
      </c>
    </row>
    <row r="45" spans="1:6" x14ac:dyDescent="0.25">
      <c r="A45" s="1" t="s">
        <v>328</v>
      </c>
      <c r="B45" s="1" t="str">
        <f t="shared" si="0"/>
        <v>Nobt_NB_AkX</v>
      </c>
      <c r="C45" s="11"/>
      <c r="D45" s="11"/>
      <c r="E45" s="9" t="s">
        <v>293</v>
      </c>
      <c r="F45" s="10">
        <f t="shared" si="3"/>
        <v>0</v>
      </c>
    </row>
    <row r="46" spans="1:6" x14ac:dyDescent="0.25">
      <c r="A46" s="1" t="s">
        <v>329</v>
      </c>
      <c r="B46" s="1" t="str">
        <f t="shared" si="0"/>
        <v>Nobt_NB_AkTot</v>
      </c>
      <c r="C46" s="11"/>
      <c r="D46" s="11"/>
      <c r="E46" s="11" t="s">
        <v>294</v>
      </c>
      <c r="F46" s="10">
        <f t="shared" si="3"/>
        <v>6715768</v>
      </c>
    </row>
    <row r="47" spans="1:6" x14ac:dyDescent="0.25">
      <c r="B47" s="1" t="str">
        <f t="shared" si="0"/>
        <v>Nobt_NB_</v>
      </c>
      <c r="C47" s="11"/>
      <c r="D47" s="11"/>
      <c r="E47" s="11"/>
      <c r="F47" s="12"/>
    </row>
    <row r="48" spans="1:6" x14ac:dyDescent="0.25">
      <c r="F48" s="16"/>
    </row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</sheetData>
  <sheetProtection password="BF77" sheet="1" objects="1" scenarios="1"/>
  <mergeCells count="1">
    <mergeCell ref="C3:E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7" fitToHeight="0" orientation="portrait" r:id="rId1"/>
  <headerFooter>
    <oddHeader>&amp;C&amp;G</oddHeader>
    <oddFooter>&amp;A</oddFooter>
  </headerFooter>
  <colBreaks count="1" manualBreakCount="1">
    <brk id="6" max="1048575" man="1"/>
  </col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K29"/>
  <sheetViews>
    <sheetView showGridLines="0" topLeftCell="E1" zoomScaleNormal="100" workbookViewId="0">
      <selection activeCell="I5" sqref="I5"/>
    </sheetView>
  </sheetViews>
  <sheetFormatPr defaultColWidth="0" defaultRowHeight="15" zeroHeight="1" x14ac:dyDescent="0.25"/>
  <cols>
    <col min="1" max="4" width="16.28515625" style="1" hidden="1" customWidth="1"/>
    <col min="5" max="5" width="5.140625" style="1" customWidth="1"/>
    <col min="6" max="6" width="6.140625" style="1" customWidth="1"/>
    <col min="7" max="7" width="41" style="1" bestFit="1" customWidth="1"/>
    <col min="8" max="10" width="16.28515625" style="1" customWidth="1"/>
    <col min="11" max="11" width="6.42578125" style="1" customWidth="1"/>
    <col min="12" max="16384" width="9.140625" style="1" hidden="1"/>
  </cols>
  <sheetData>
    <row r="1" spans="1:10" x14ac:dyDescent="0.25">
      <c r="E1" s="2" t="s">
        <v>735</v>
      </c>
    </row>
    <row r="2" spans="1:10" x14ac:dyDescent="0.25">
      <c r="F2" s="3"/>
    </row>
    <row r="3" spans="1:10" ht="35.25" customHeight="1" x14ac:dyDescent="0.25">
      <c r="A3" s="1" t="s">
        <v>1250</v>
      </c>
      <c r="E3" s="100" t="s">
        <v>1279</v>
      </c>
      <c r="F3" s="101"/>
      <c r="G3" s="101"/>
      <c r="H3" s="101"/>
      <c r="I3" s="101"/>
      <c r="J3" s="102"/>
    </row>
    <row r="4" spans="1:10" ht="13.5" customHeight="1" x14ac:dyDescent="0.25">
      <c r="B4" s="1" t="s">
        <v>1314</v>
      </c>
      <c r="E4" s="103"/>
      <c r="F4" s="104"/>
      <c r="G4" s="104"/>
      <c r="H4" s="104"/>
      <c r="I4" s="104"/>
      <c r="J4" s="105"/>
    </row>
    <row r="5" spans="1:10" ht="38.25" x14ac:dyDescent="0.25">
      <c r="A5" s="4" t="s">
        <v>31</v>
      </c>
      <c r="B5" s="4" t="s">
        <v>1315</v>
      </c>
      <c r="C5" s="4" t="s">
        <v>371</v>
      </c>
      <c r="D5" s="4" t="s">
        <v>372</v>
      </c>
      <c r="E5" s="9"/>
      <c r="F5" s="9"/>
      <c r="G5" s="11"/>
      <c r="H5" s="7" t="s">
        <v>348</v>
      </c>
      <c r="I5" s="7" t="s">
        <v>349</v>
      </c>
      <c r="J5" s="7" t="s">
        <v>350</v>
      </c>
    </row>
    <row r="6" spans="1:10" x14ac:dyDescent="0.25">
      <c r="A6" s="8" t="s">
        <v>356</v>
      </c>
      <c r="B6" s="8" t="str">
        <f>$A$3&amp;"_"&amp;$A6&amp;"_"&amp;B$5</f>
        <v>NoBk_SAP_Tv</v>
      </c>
      <c r="C6" s="8" t="str">
        <f t="shared" ref="C6:D21" si="0">$A$3&amp;"_"&amp;$A6&amp;"_"&amp;C$5</f>
        <v>NoBk_SAP_AV</v>
      </c>
      <c r="D6" s="8" t="str">
        <f t="shared" si="0"/>
        <v>NoBk_SAP_XV</v>
      </c>
      <c r="E6" s="11" t="s">
        <v>0</v>
      </c>
      <c r="F6" s="9"/>
      <c r="G6" s="11" t="s">
        <v>335</v>
      </c>
      <c r="H6" s="10">
        <f t="shared" ref="H6:H14" si="1">INDEX(data,2,MATCH(B6,variabel,0))</f>
        <v>31493512</v>
      </c>
      <c r="I6" s="10">
        <f t="shared" ref="I6:I14" si="2">INDEX(data,2,MATCH(C6,variabel,0))</f>
        <v>15903</v>
      </c>
      <c r="J6" s="9"/>
    </row>
    <row r="7" spans="1:10" x14ac:dyDescent="0.25">
      <c r="A7" s="8" t="s">
        <v>357</v>
      </c>
      <c r="B7" s="8" t="str">
        <f t="shared" ref="B7:D26" si="3">$A$3&amp;"_"&amp;$A7&amp;"_"&amp;B$5</f>
        <v>NoBk_SAPv_Tv</v>
      </c>
      <c r="C7" s="8" t="str">
        <f t="shared" si="0"/>
        <v>NoBk_SAPv_AV</v>
      </c>
      <c r="D7" s="8" t="str">
        <f t="shared" si="0"/>
        <v>NoBk_SAPv_XV</v>
      </c>
      <c r="E7" s="9"/>
      <c r="F7" s="9"/>
      <c r="G7" s="9" t="s">
        <v>331</v>
      </c>
      <c r="H7" s="10">
        <f t="shared" si="1"/>
        <v>0</v>
      </c>
      <c r="I7" s="10">
        <f t="shared" si="2"/>
        <v>0</v>
      </c>
      <c r="J7" s="9"/>
    </row>
    <row r="8" spans="1:10" x14ac:dyDescent="0.25">
      <c r="A8" s="8" t="s">
        <v>358</v>
      </c>
      <c r="B8" s="8" t="str">
        <f t="shared" si="3"/>
        <v>NoBk_SAPt_Tv</v>
      </c>
      <c r="C8" s="8" t="str">
        <f t="shared" si="0"/>
        <v>NoBk_SAPt_AV</v>
      </c>
      <c r="D8" s="8" t="str">
        <f t="shared" si="0"/>
        <v>NoBk_SAPt_XV</v>
      </c>
      <c r="E8" s="9"/>
      <c r="F8" s="9"/>
      <c r="G8" s="9" t="s">
        <v>332</v>
      </c>
      <c r="H8" s="10">
        <f t="shared" si="1"/>
        <v>5715488</v>
      </c>
      <c r="I8" s="10">
        <f t="shared" si="2"/>
        <v>0</v>
      </c>
      <c r="J8" s="9"/>
    </row>
    <row r="9" spans="1:10" x14ac:dyDescent="0.25">
      <c r="A9" s="8" t="s">
        <v>359</v>
      </c>
      <c r="B9" s="8" t="str">
        <f t="shared" si="3"/>
        <v>NoBk_SAPa_Tv</v>
      </c>
      <c r="C9" s="8" t="str">
        <f t="shared" si="0"/>
        <v>NoBk_SAPa_AV</v>
      </c>
      <c r="D9" s="8" t="str">
        <f t="shared" si="0"/>
        <v>NoBk_SAPa_XV</v>
      </c>
      <c r="E9" s="9"/>
      <c r="F9" s="9"/>
      <c r="G9" s="9" t="s">
        <v>333</v>
      </c>
      <c r="H9" s="10">
        <f t="shared" si="1"/>
        <v>0</v>
      </c>
      <c r="I9" s="10">
        <f t="shared" si="2"/>
        <v>0</v>
      </c>
      <c r="J9" s="9"/>
    </row>
    <row r="10" spans="1:10" x14ac:dyDescent="0.25">
      <c r="A10" s="8" t="s">
        <v>364</v>
      </c>
      <c r="B10" s="8" t="str">
        <f t="shared" si="3"/>
        <v>NoBk_SAU_Tv</v>
      </c>
      <c r="C10" s="8" t="str">
        <f t="shared" si="0"/>
        <v>NoBk_SAU_AV</v>
      </c>
      <c r="D10" s="8" t="str">
        <f t="shared" si="0"/>
        <v>NoBk_SAU_XV</v>
      </c>
      <c r="E10" s="11" t="s">
        <v>1</v>
      </c>
      <c r="F10" s="9"/>
      <c r="G10" s="11" t="s">
        <v>334</v>
      </c>
      <c r="H10" s="10">
        <f t="shared" si="1"/>
        <v>37209000</v>
      </c>
      <c r="I10" s="10">
        <f t="shared" si="2"/>
        <v>15903</v>
      </c>
      <c r="J10" s="9"/>
    </row>
    <row r="11" spans="1:10" x14ac:dyDescent="0.25">
      <c r="A11" s="8" t="s">
        <v>351</v>
      </c>
      <c r="B11" s="8" t="str">
        <f t="shared" si="3"/>
        <v>NoBk_ONP_Tv</v>
      </c>
      <c r="C11" s="8" t="str">
        <f t="shared" si="0"/>
        <v>NoBk_ONP_AV</v>
      </c>
      <c r="D11" s="8" t="str">
        <f t="shared" si="0"/>
        <v>NoBk_ONP_XV</v>
      </c>
      <c r="E11" s="11" t="s">
        <v>2</v>
      </c>
      <c r="F11" s="9"/>
      <c r="G11" s="11" t="s">
        <v>336</v>
      </c>
      <c r="H11" s="10">
        <f t="shared" si="1"/>
        <v>18357135</v>
      </c>
      <c r="I11" s="10">
        <f t="shared" si="2"/>
        <v>37933</v>
      </c>
      <c r="J11" s="9"/>
    </row>
    <row r="12" spans="1:10" x14ac:dyDescent="0.25">
      <c r="A12" s="8" t="s">
        <v>352</v>
      </c>
      <c r="B12" s="8" t="str">
        <f t="shared" si="3"/>
        <v>NoBk_ONVr_Tv</v>
      </c>
      <c r="C12" s="8" t="str">
        <f t="shared" si="0"/>
        <v>NoBk_ONVr_AV</v>
      </c>
      <c r="D12" s="8" t="str">
        <f t="shared" si="0"/>
        <v>NoBk_ONVr_XV</v>
      </c>
      <c r="E12" s="9"/>
      <c r="F12" s="9" t="s">
        <v>550</v>
      </c>
      <c r="G12" s="9" t="s">
        <v>331</v>
      </c>
      <c r="H12" s="10">
        <f t="shared" si="1"/>
        <v>0</v>
      </c>
      <c r="I12" s="10">
        <f t="shared" si="2"/>
        <v>0</v>
      </c>
      <c r="J12" s="9"/>
    </row>
    <row r="13" spans="1:10" x14ac:dyDescent="0.25">
      <c r="A13" s="8" t="s">
        <v>360</v>
      </c>
      <c r="B13" s="8" t="str">
        <f t="shared" si="3"/>
        <v>NoBk_ONr_Tv</v>
      </c>
      <c r="C13" s="8" t="str">
        <f t="shared" si="0"/>
        <v>NoBk_ONr_AV</v>
      </c>
      <c r="D13" s="8" t="str">
        <f t="shared" si="0"/>
        <v>NoBk_ONr_XV</v>
      </c>
      <c r="E13" s="9"/>
      <c r="F13" s="9" t="s">
        <v>551</v>
      </c>
      <c r="G13" s="9" t="s">
        <v>337</v>
      </c>
      <c r="H13" s="10">
        <f t="shared" si="1"/>
        <v>3990616</v>
      </c>
      <c r="I13" s="10">
        <f t="shared" si="2"/>
        <v>-3275</v>
      </c>
      <c r="J13" s="9"/>
    </row>
    <row r="14" spans="1:10" x14ac:dyDescent="0.25">
      <c r="A14" s="8" t="s">
        <v>354</v>
      </c>
      <c r="B14" s="8" t="str">
        <f t="shared" si="3"/>
        <v>NoBk_ONUd_Tv</v>
      </c>
      <c r="C14" s="8" t="str">
        <f t="shared" si="0"/>
        <v>NoBk_ONUd_AV</v>
      </c>
      <c r="D14" s="8" t="str">
        <f t="shared" si="0"/>
        <v>NoBk_ONUd_XV</v>
      </c>
      <c r="E14" s="9"/>
      <c r="F14" s="9" t="s">
        <v>576</v>
      </c>
      <c r="G14" s="9" t="s">
        <v>338</v>
      </c>
      <c r="H14" s="10">
        <f t="shared" si="1"/>
        <v>100000</v>
      </c>
      <c r="I14" s="10">
        <f t="shared" si="2"/>
        <v>2000</v>
      </c>
      <c r="J14" s="9"/>
    </row>
    <row r="15" spans="1:10" x14ac:dyDescent="0.25">
      <c r="A15" s="8" t="s">
        <v>355</v>
      </c>
      <c r="B15" s="8" t="str">
        <f t="shared" si="3"/>
        <v>NoBk_ONfa_Tv</v>
      </c>
      <c r="C15" s="8" t="str">
        <f t="shared" si="0"/>
        <v>NoBk_ONfa_AV</v>
      </c>
      <c r="D15" s="8" t="str">
        <f t="shared" si="0"/>
        <v>NoBk_ONfa_XV</v>
      </c>
      <c r="E15" s="9"/>
      <c r="F15" s="9" t="s">
        <v>577</v>
      </c>
      <c r="G15" s="9" t="s">
        <v>339</v>
      </c>
      <c r="H15" s="9"/>
      <c r="I15" s="10">
        <f>INDEX(data,2,MATCH(C15,variabel,0))</f>
        <v>0</v>
      </c>
      <c r="J15" s="9"/>
    </row>
    <row r="16" spans="1:10" x14ac:dyDescent="0.25">
      <c r="A16" s="8" t="s">
        <v>361</v>
      </c>
      <c r="B16" s="8" t="str">
        <f t="shared" si="3"/>
        <v>NoBk_ONak_Tv</v>
      </c>
      <c r="C16" s="8" t="str">
        <f t="shared" si="0"/>
        <v>NoBk_ONak_AV</v>
      </c>
      <c r="D16" s="8" t="str">
        <f t="shared" si="0"/>
        <v>NoBk_ONak_XV</v>
      </c>
      <c r="E16" s="9"/>
      <c r="F16" s="9" t="s">
        <v>578</v>
      </c>
      <c r="G16" s="9" t="s">
        <v>340</v>
      </c>
      <c r="H16" s="10">
        <f>INDEX(data,2,MATCH(B16,variabel,0))</f>
        <v>-196252</v>
      </c>
      <c r="I16" s="10">
        <f>INDEX(data,2,MATCH(C16,variabel,0))</f>
        <v>0</v>
      </c>
      <c r="J16" s="9"/>
    </row>
    <row r="17" spans="1:10" x14ac:dyDescent="0.25">
      <c r="A17" s="8" t="s">
        <v>362</v>
      </c>
      <c r="B17" s="8" t="str">
        <f t="shared" si="3"/>
        <v>NoBk_ONyon_Tv</v>
      </c>
      <c r="C17" s="8" t="str">
        <f t="shared" si="0"/>
        <v>NoBk_ONyon_AV</v>
      </c>
      <c r="D17" s="8" t="str">
        <f t="shared" si="0"/>
        <v>NoBk_ONyon_XV</v>
      </c>
      <c r="E17" s="9"/>
      <c r="F17" s="9" t="s">
        <v>579</v>
      </c>
      <c r="G17" s="9" t="s">
        <v>341</v>
      </c>
      <c r="H17" s="9"/>
      <c r="I17" s="10">
        <f>INDEX(data,2,MATCH(C17,variabel,0))</f>
        <v>0</v>
      </c>
      <c r="J17" s="9"/>
    </row>
    <row r="18" spans="1:10" x14ac:dyDescent="0.25">
      <c r="A18" s="8" t="s">
        <v>363</v>
      </c>
      <c r="B18" s="8" t="str">
        <f t="shared" si="3"/>
        <v>NoBk_ONton_Tv</v>
      </c>
      <c r="C18" s="8" t="str">
        <f t="shared" si="0"/>
        <v>NoBk_ONton_AV</v>
      </c>
      <c r="D18" s="8" t="str">
        <f t="shared" si="0"/>
        <v>NoBk_ONton_XV</v>
      </c>
      <c r="E18" s="9"/>
      <c r="F18" s="9" t="s">
        <v>580</v>
      </c>
      <c r="G18" s="9" t="s">
        <v>342</v>
      </c>
      <c r="H18" s="10">
        <f t="shared" ref="H18:H24" si="4">INDEX(data,2,MATCH(B18,variabel,0))</f>
        <v>0</v>
      </c>
      <c r="I18" s="10">
        <f>INDEX(data,2,MATCH(C18,variabel,0))</f>
        <v>0</v>
      </c>
      <c r="J18" s="9"/>
    </row>
    <row r="19" spans="1:10" x14ac:dyDescent="0.25">
      <c r="A19" s="8" t="s">
        <v>353</v>
      </c>
      <c r="B19" s="8" t="str">
        <f t="shared" si="3"/>
        <v>NoBk_ONU_Tv</v>
      </c>
      <c r="C19" s="8" t="str">
        <f t="shared" si="0"/>
        <v>NoBk_ONU_AV</v>
      </c>
      <c r="D19" s="8" t="str">
        <f t="shared" si="0"/>
        <v>NoBk_ONU_XV</v>
      </c>
      <c r="E19" s="11" t="s">
        <v>3</v>
      </c>
      <c r="F19" s="9"/>
      <c r="G19" s="11" t="s">
        <v>343</v>
      </c>
      <c r="H19" s="10">
        <f t="shared" si="4"/>
        <v>22051499</v>
      </c>
      <c r="I19" s="10">
        <f>INDEX(data,2,MATCH(C19,variabel,0))</f>
        <v>32658</v>
      </c>
      <c r="J19" s="9"/>
    </row>
    <row r="20" spans="1:10" x14ac:dyDescent="0.25">
      <c r="A20" s="8" t="s">
        <v>365</v>
      </c>
      <c r="B20" s="8" t="str">
        <f t="shared" si="3"/>
        <v>NoBk_KiM_Tv</v>
      </c>
      <c r="C20" s="8" t="str">
        <f t="shared" si="0"/>
        <v>NoBk_KiM_AV</v>
      </c>
      <c r="D20" s="8" t="str">
        <f t="shared" si="0"/>
        <v>NoBk_KiM_XV</v>
      </c>
      <c r="E20" s="11" t="s">
        <v>4</v>
      </c>
      <c r="F20" s="9"/>
      <c r="G20" s="11" t="s">
        <v>344</v>
      </c>
      <c r="H20" s="10">
        <f t="shared" si="4"/>
        <v>0</v>
      </c>
      <c r="I20" s="9"/>
      <c r="J20" s="9"/>
    </row>
    <row r="21" spans="1:10" x14ac:dyDescent="0.25">
      <c r="A21" s="8" t="s">
        <v>366</v>
      </c>
      <c r="B21" s="8" t="str">
        <f t="shared" si="3"/>
        <v>NoBk_BBU_Tv</v>
      </c>
      <c r="C21" s="8" t="str">
        <f t="shared" si="0"/>
        <v>NoBk_BBU_AV</v>
      </c>
      <c r="D21" s="8" t="str">
        <f t="shared" si="0"/>
        <v>NoBk_BBU_XV</v>
      </c>
      <c r="E21" s="11" t="s">
        <v>5</v>
      </c>
      <c r="F21" s="9"/>
      <c r="G21" s="11" t="s">
        <v>693</v>
      </c>
      <c r="H21" s="10">
        <f t="shared" si="4"/>
        <v>59260499</v>
      </c>
      <c r="I21" s="10">
        <f>INDEX(data,2,MATCH(C21,variabel,0))</f>
        <v>48561</v>
      </c>
      <c r="J21" s="9"/>
    </row>
    <row r="22" spans="1:10" x14ac:dyDescent="0.25">
      <c r="A22" s="8" t="s">
        <v>367</v>
      </c>
      <c r="B22" s="8" t="str">
        <f t="shared" si="3"/>
        <v>NoBk_hKre_Tv</v>
      </c>
      <c r="C22" s="8" t="str">
        <f t="shared" si="3"/>
        <v>NoBk_hKre_AV</v>
      </c>
      <c r="D22" s="8" t="str">
        <f t="shared" si="3"/>
        <v>NoBk_hKre_XV</v>
      </c>
      <c r="E22" s="9"/>
      <c r="F22" s="9"/>
      <c r="G22" s="9" t="s">
        <v>346</v>
      </c>
      <c r="H22" s="10">
        <f t="shared" si="4"/>
        <v>58287891</v>
      </c>
      <c r="I22" s="10">
        <f>INDEX(data,2,MATCH(C22,variabel,0))</f>
        <v>0</v>
      </c>
      <c r="J22" s="9"/>
    </row>
    <row r="23" spans="1:10" x14ac:dyDescent="0.25">
      <c r="A23" s="8" t="s">
        <v>368</v>
      </c>
      <c r="B23" s="8" t="str">
        <f t="shared" si="3"/>
        <v>NoBk_BVP_Tv</v>
      </c>
      <c r="C23" s="8" t="str">
        <f t="shared" si="3"/>
        <v>NoBk_BVP_AV</v>
      </c>
      <c r="D23" s="8" t="str">
        <f t="shared" si="3"/>
        <v>NoBk_BVP_XV</v>
      </c>
      <c r="E23" s="11" t="s">
        <v>6</v>
      </c>
      <c r="F23" s="9"/>
      <c r="G23" s="11" t="s">
        <v>345</v>
      </c>
      <c r="H23" s="10">
        <f t="shared" si="4"/>
        <v>49850647</v>
      </c>
      <c r="I23" s="10">
        <f>INDEX(data,2,MATCH(C23,variabel,0))</f>
        <v>53836</v>
      </c>
      <c r="J23" s="9"/>
    </row>
    <row r="24" spans="1:10" x14ac:dyDescent="0.25">
      <c r="A24" s="8" t="s">
        <v>710</v>
      </c>
      <c r="B24" s="8" t="str">
        <f t="shared" si="3"/>
        <v>NoBk_hKred_Tv</v>
      </c>
      <c r="C24" s="8" t="str">
        <f t="shared" si="3"/>
        <v>NoBk_hKred_AV</v>
      </c>
      <c r="D24" s="8" t="str">
        <f t="shared" si="3"/>
        <v>NoBk_hKred_XV</v>
      </c>
      <c r="E24" s="9"/>
      <c r="F24" s="9"/>
      <c r="G24" s="9" t="s">
        <v>346</v>
      </c>
      <c r="H24" s="10">
        <f t="shared" si="4"/>
        <v>49324646</v>
      </c>
      <c r="I24" s="10">
        <f>INDEX(data,2,MATCH(C24,variabel,0))</f>
        <v>0</v>
      </c>
      <c r="J24" s="9"/>
    </row>
    <row r="25" spans="1:10" x14ac:dyDescent="0.25">
      <c r="A25" s="8"/>
      <c r="B25" s="8" t="str">
        <f t="shared" si="3"/>
        <v>NoBk__Tv</v>
      </c>
      <c r="C25" s="8" t="str">
        <f t="shared" si="3"/>
        <v>NoBk__AV</v>
      </c>
      <c r="D25" s="8" t="str">
        <f t="shared" si="3"/>
        <v>NoBk__XV</v>
      </c>
      <c r="E25" s="9"/>
      <c r="F25" s="9"/>
      <c r="G25" s="9"/>
      <c r="H25" s="9"/>
      <c r="I25" s="9"/>
      <c r="J25" s="9"/>
    </row>
    <row r="26" spans="1:10" x14ac:dyDescent="0.25">
      <c r="A26" s="8" t="s">
        <v>369</v>
      </c>
      <c r="B26" s="8" t="str">
        <f t="shared" si="3"/>
        <v>NoBk_EfTgh_Tv</v>
      </c>
      <c r="C26" s="8" t="str">
        <f t="shared" si="3"/>
        <v>NoBk_EfTgh_AV</v>
      </c>
      <c r="D26" s="8" t="str">
        <f t="shared" si="3"/>
        <v>NoBk_EfTgh_XV</v>
      </c>
      <c r="E26" s="9"/>
      <c r="F26" s="9"/>
      <c r="G26" s="11" t="s">
        <v>347</v>
      </c>
      <c r="H26" s="10">
        <f>INDEX(data,2,MATCH(B26,variabel,0))</f>
        <v>4000000</v>
      </c>
      <c r="I26" s="10">
        <f>INDEX(data,2,MATCH(C26,variabel,0))</f>
        <v>0</v>
      </c>
      <c r="J26" s="10">
        <f>INDEX(data,2,MATCH(D26,variabel,0))</f>
        <v>963050</v>
      </c>
    </row>
    <row r="27" spans="1:10" x14ac:dyDescent="0.25"/>
    <row r="28" spans="1:10" hidden="1" x14ac:dyDescent="0.25"/>
    <row r="29" spans="1:10" hidden="1" x14ac:dyDescent="0.25"/>
  </sheetData>
  <sheetProtection password="BF77" sheet="1" objects="1" scenarios="1"/>
  <mergeCells count="1">
    <mergeCell ref="E3:J4"/>
  </mergeCells>
  <hyperlinks>
    <hyperlink ref="E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23"/>
  <sheetViews>
    <sheetView showGridLines="0" topLeftCell="D1" zoomScaleNormal="100" workbookViewId="0">
      <selection activeCell="B26" sqref="B26"/>
    </sheetView>
  </sheetViews>
  <sheetFormatPr defaultColWidth="0" defaultRowHeight="15" zeroHeight="1" x14ac:dyDescent="0.25"/>
  <cols>
    <col min="1" max="1" width="14.85546875" style="1" hidden="1" customWidth="1"/>
    <col min="2" max="2" width="16.42578125" style="1" hidden="1" customWidth="1"/>
    <col min="3" max="3" width="19.140625" style="1" hidden="1" customWidth="1"/>
    <col min="4" max="4" width="6.7109375" style="1" customWidth="1"/>
    <col min="5" max="5" width="69.85546875" style="1" customWidth="1"/>
    <col min="6" max="7" width="14.7109375" style="1" customWidth="1"/>
    <col min="8" max="8" width="6.140625" style="1" customWidth="1"/>
    <col min="9" max="16384" width="9.140625" style="1" hidden="1"/>
  </cols>
  <sheetData>
    <row r="1" spans="1:7" x14ac:dyDescent="0.25">
      <c r="D1" s="2" t="s">
        <v>735</v>
      </c>
    </row>
    <row r="2" spans="1:7" x14ac:dyDescent="0.25">
      <c r="E2" s="3"/>
    </row>
    <row r="3" spans="1:7" ht="40.5" customHeight="1" x14ac:dyDescent="0.25">
      <c r="A3" s="1" t="s">
        <v>1276</v>
      </c>
      <c r="B3" s="1" t="s">
        <v>1314</v>
      </c>
      <c r="D3" s="91" t="s">
        <v>1407</v>
      </c>
      <c r="E3" s="91"/>
      <c r="F3" s="91"/>
      <c r="G3" s="91"/>
    </row>
    <row r="4" spans="1:7" ht="54" customHeight="1" x14ac:dyDescent="0.25">
      <c r="A4" s="4" t="s">
        <v>31</v>
      </c>
      <c r="B4" s="4" t="s">
        <v>1316</v>
      </c>
      <c r="C4" s="4" t="s">
        <v>399</v>
      </c>
      <c r="D4" s="9"/>
      <c r="E4" s="14"/>
      <c r="F4" s="7" t="s">
        <v>374</v>
      </c>
      <c r="G4" s="7" t="s">
        <v>375</v>
      </c>
    </row>
    <row r="5" spans="1:7" x14ac:dyDescent="0.25">
      <c r="A5" s="8" t="s">
        <v>356</v>
      </c>
      <c r="B5" s="8" t="str">
        <f>$A$3&amp;"_"&amp;$A5&amp;"_"&amp;B$4</f>
        <v>Noba_SAP_GO</v>
      </c>
      <c r="C5" s="8" t="str">
        <f>$A$3&amp;"_"&amp;$A5&amp;"_"&amp;C$4</f>
        <v>Noba_SAP_XIA</v>
      </c>
      <c r="D5" s="11" t="s">
        <v>0</v>
      </c>
      <c r="E5" s="11" t="s">
        <v>335</v>
      </c>
      <c r="F5" s="10">
        <f t="shared" ref="F5:G9" si="0">INDEX(data,2,MATCH(B5,variabel,0))</f>
        <v>2759387</v>
      </c>
      <c r="G5" s="10">
        <f t="shared" si="0"/>
        <v>6139765</v>
      </c>
    </row>
    <row r="6" spans="1:7" x14ac:dyDescent="0.25">
      <c r="A6" s="8" t="s">
        <v>378</v>
      </c>
      <c r="B6" s="8" t="str">
        <f t="shared" ref="B6:C20" si="1">$A$3&amp;"_"&amp;$A6&amp;"_"&amp;B$4</f>
        <v>Noba_SAV_GO</v>
      </c>
      <c r="C6" s="8" t="str">
        <f t="shared" si="1"/>
        <v>Noba_SAV_XIA</v>
      </c>
      <c r="D6" s="11"/>
      <c r="E6" s="9" t="s">
        <v>527</v>
      </c>
      <c r="F6" s="10">
        <f t="shared" si="0"/>
        <v>0</v>
      </c>
      <c r="G6" s="10">
        <f t="shared" si="0"/>
        <v>0</v>
      </c>
    </row>
    <row r="7" spans="1:7" x14ac:dyDescent="0.25">
      <c r="A7" s="8" t="s">
        <v>379</v>
      </c>
      <c r="B7" s="8" t="str">
        <f t="shared" si="1"/>
        <v>Noba_SAT_GO</v>
      </c>
      <c r="C7" s="8" t="str">
        <f t="shared" si="1"/>
        <v>Noba_SAT_XIA</v>
      </c>
      <c r="D7" s="11"/>
      <c r="E7" s="9" t="s">
        <v>526</v>
      </c>
      <c r="F7" s="10">
        <f t="shared" si="0"/>
        <v>0</v>
      </c>
      <c r="G7" s="10">
        <f t="shared" si="0"/>
        <v>372832</v>
      </c>
    </row>
    <row r="8" spans="1:7" x14ac:dyDescent="0.25">
      <c r="A8" s="8" t="s">
        <v>380</v>
      </c>
      <c r="B8" s="8" t="str">
        <f t="shared" si="1"/>
        <v>Noba_SAA_GO</v>
      </c>
      <c r="C8" s="8" t="str">
        <f t="shared" si="1"/>
        <v>Noba_SAA_XIA</v>
      </c>
      <c r="D8" s="11"/>
      <c r="E8" s="9" t="s">
        <v>528</v>
      </c>
      <c r="F8" s="10">
        <f t="shared" si="0"/>
        <v>2759387</v>
      </c>
      <c r="G8" s="10">
        <f t="shared" si="0"/>
        <v>283870</v>
      </c>
    </row>
    <row r="9" spans="1:7" x14ac:dyDescent="0.25">
      <c r="A9" s="8" t="s">
        <v>364</v>
      </c>
      <c r="B9" s="8" t="str">
        <f t="shared" si="1"/>
        <v>Noba_SAU_GO</v>
      </c>
      <c r="C9" s="8" t="str">
        <f t="shared" si="1"/>
        <v>Noba_SAU_XIA</v>
      </c>
      <c r="D9" s="11" t="s">
        <v>1</v>
      </c>
      <c r="E9" s="11" t="s">
        <v>334</v>
      </c>
      <c r="F9" s="10">
        <f t="shared" si="0"/>
        <v>0</v>
      </c>
      <c r="G9" s="10">
        <f t="shared" si="0"/>
        <v>6228727</v>
      </c>
    </row>
    <row r="10" spans="1:7" x14ac:dyDescent="0.25">
      <c r="A10" s="8"/>
      <c r="B10" s="8" t="str">
        <f t="shared" si="1"/>
        <v>Noba__GO</v>
      </c>
      <c r="C10" s="8" t="str">
        <f t="shared" si="1"/>
        <v>Noba__XIA</v>
      </c>
      <c r="D10" s="11"/>
      <c r="E10" s="11"/>
      <c r="F10" s="12"/>
      <c r="G10" s="12"/>
    </row>
    <row r="11" spans="1:7" x14ac:dyDescent="0.25">
      <c r="A11" s="8" t="s">
        <v>381</v>
      </c>
      <c r="B11" s="8" t="str">
        <f t="shared" si="1"/>
        <v>Noba_ANP_GO</v>
      </c>
      <c r="C11" s="8" t="str">
        <f t="shared" si="1"/>
        <v>Noba_ANP_XIA</v>
      </c>
      <c r="D11" s="11" t="s">
        <v>2</v>
      </c>
      <c r="E11" s="11" t="s">
        <v>713</v>
      </c>
      <c r="F11" s="10">
        <f>INDEX(data,2,MATCH(B11,variabel,0))</f>
        <v>2759387</v>
      </c>
      <c r="G11" s="10">
        <f>INDEX(data,2,MATCH(C11,variabel,0))</f>
        <v>5882646</v>
      </c>
    </row>
    <row r="12" spans="1:7" x14ac:dyDescent="0.25">
      <c r="A12" s="8" t="s">
        <v>382</v>
      </c>
      <c r="B12" s="8" t="str">
        <f t="shared" si="1"/>
        <v>Noba_ANV_GO</v>
      </c>
      <c r="C12" s="8" t="str">
        <f t="shared" si="1"/>
        <v>Noba_ANV_XIA</v>
      </c>
      <c r="D12" s="11"/>
      <c r="E12" s="9" t="s">
        <v>527</v>
      </c>
      <c r="F12" s="10">
        <f>INDEX(data,2,MATCH(B12,variabel,0))</f>
        <v>0</v>
      </c>
      <c r="G12" s="10">
        <f>INDEX(data,2,MATCH(C12,variabel,0))</f>
        <v>0</v>
      </c>
    </row>
    <row r="13" spans="1:7" x14ac:dyDescent="0.25">
      <c r="A13" s="8" t="s">
        <v>383</v>
      </c>
      <c r="B13" s="8" t="str">
        <f t="shared" si="1"/>
        <v>Noba_ANA_GO</v>
      </c>
      <c r="C13" s="8" t="str">
        <f t="shared" si="1"/>
        <v>Noba_ANA_XIA</v>
      </c>
      <c r="D13" s="11"/>
      <c r="E13" s="9" t="s">
        <v>529</v>
      </c>
      <c r="F13" s="12"/>
      <c r="G13" s="10">
        <f>INDEX(data,2,MATCH(C13,variabel,0))</f>
        <v>60474</v>
      </c>
    </row>
    <row r="14" spans="1:7" x14ac:dyDescent="0.25">
      <c r="A14" s="8" t="s">
        <v>384</v>
      </c>
      <c r="B14" s="8" t="str">
        <f t="shared" si="1"/>
        <v>Noba_ANN_GO</v>
      </c>
      <c r="C14" s="8" t="str">
        <f t="shared" si="1"/>
        <v>Noba_ANN_XIA</v>
      </c>
      <c r="D14" s="11"/>
      <c r="E14" s="9" t="s">
        <v>530</v>
      </c>
      <c r="F14" s="10">
        <f>INDEX(data,2,MATCH(B14,variabel,0))</f>
        <v>0</v>
      </c>
      <c r="G14" s="10">
        <f>INDEX(data,2,MATCH(C14,variabel,0))</f>
        <v>11542</v>
      </c>
    </row>
    <row r="15" spans="1:7" x14ac:dyDescent="0.25">
      <c r="A15" s="8" t="s">
        <v>385</v>
      </c>
      <c r="B15" s="8" t="str">
        <f t="shared" si="1"/>
        <v>Noba_ANTA_GO</v>
      </c>
      <c r="C15" s="8" t="str">
        <f t="shared" si="1"/>
        <v>Noba_ANTA_XIA</v>
      </c>
      <c r="D15" s="11"/>
      <c r="E15" s="9" t="s">
        <v>531</v>
      </c>
      <c r="F15" s="12"/>
      <c r="G15" s="10">
        <f>INDEX(data,2,MATCH(C15,variabel,0))</f>
        <v>33197</v>
      </c>
    </row>
    <row r="16" spans="1:7" x14ac:dyDescent="0.25">
      <c r="A16" s="8" t="s">
        <v>386</v>
      </c>
      <c r="B16" s="8" t="str">
        <f t="shared" si="1"/>
        <v>Noba_ANTN_GO</v>
      </c>
      <c r="C16" s="8" t="str">
        <f t="shared" si="1"/>
        <v>Noba_ANTN_XIA</v>
      </c>
      <c r="D16" s="11"/>
      <c r="E16" s="9" t="s">
        <v>532</v>
      </c>
      <c r="F16" s="10">
        <f>INDEX(data,2,MATCH(B16,variabel,0))</f>
        <v>2759387</v>
      </c>
      <c r="G16" s="10">
        <f>INDEX(data,2,MATCH(C16,variabel,0))</f>
        <v>0</v>
      </c>
    </row>
    <row r="17" spans="1:7" x14ac:dyDescent="0.25">
      <c r="A17" s="8" t="s">
        <v>387</v>
      </c>
      <c r="B17" s="8" t="str">
        <f t="shared" si="1"/>
        <v>Noba_ANU_GO</v>
      </c>
      <c r="C17" s="8" t="str">
        <f t="shared" si="1"/>
        <v>Noba_ANU_XIA</v>
      </c>
      <c r="D17" s="11" t="s">
        <v>3</v>
      </c>
      <c r="E17" s="11" t="s">
        <v>712</v>
      </c>
      <c r="F17" s="10">
        <f>INDEX(data,2,MATCH(B17,variabel,0))</f>
        <v>0</v>
      </c>
      <c r="G17" s="10">
        <f>INDEX(data,2,MATCH(C17,variabel,0))</f>
        <v>5921465</v>
      </c>
    </row>
    <row r="18" spans="1:7" x14ac:dyDescent="0.25">
      <c r="A18" s="8"/>
      <c r="B18" s="8" t="str">
        <f t="shared" si="1"/>
        <v>Noba__GO</v>
      </c>
      <c r="C18" s="8" t="str">
        <f t="shared" si="1"/>
        <v>Noba__XIA</v>
      </c>
      <c r="D18" s="11"/>
      <c r="E18" s="11"/>
      <c r="F18" s="12"/>
      <c r="G18" s="12"/>
    </row>
    <row r="19" spans="1:7" x14ac:dyDescent="0.25">
      <c r="A19" s="8" t="s">
        <v>388</v>
      </c>
      <c r="B19" s="8" t="str">
        <f t="shared" si="1"/>
        <v>Noba_BehU_GO</v>
      </c>
      <c r="C19" s="8" t="str">
        <f t="shared" si="1"/>
        <v>Noba_BehU_XIA</v>
      </c>
      <c r="D19" s="11" t="s">
        <v>4</v>
      </c>
      <c r="E19" s="11" t="s">
        <v>711</v>
      </c>
      <c r="F19" s="10">
        <f>INDEX(data,2,MATCH(B19,variabel,0))</f>
        <v>0</v>
      </c>
      <c r="G19" s="10">
        <f>INDEX(data,2,MATCH(C19,variabel,0))</f>
        <v>307262</v>
      </c>
    </row>
    <row r="20" spans="1:7" x14ac:dyDescent="0.25">
      <c r="A20" s="8" t="s">
        <v>368</v>
      </c>
      <c r="B20" s="8" t="str">
        <f t="shared" si="1"/>
        <v>Noba_BVP_GO</v>
      </c>
      <c r="C20" s="8" t="str">
        <f t="shared" si="1"/>
        <v>Noba_BVP_XIA</v>
      </c>
      <c r="D20" s="9"/>
      <c r="E20" s="9" t="s">
        <v>345</v>
      </c>
      <c r="F20" s="10">
        <f>INDEX(data,2,MATCH(B20,variabel,0))</f>
        <v>0</v>
      </c>
      <c r="G20" s="10">
        <f>INDEX(data,2,MATCH(C20,variabel,0))</f>
        <v>257119</v>
      </c>
    </row>
    <row r="21" spans="1:7" x14ac:dyDescent="0.25"/>
    <row r="22" spans="1:7" hidden="1" x14ac:dyDescent="0.25"/>
    <row r="23" spans="1:7" hidden="1" x14ac:dyDescent="0.25"/>
  </sheetData>
  <sheetProtection password="BF77" sheet="1" objects="1" scenarios="1"/>
  <mergeCells count="1">
    <mergeCell ref="D3:G3"/>
  </mergeCells>
  <hyperlinks>
    <hyperlink ref="D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17"/>
  <sheetViews>
    <sheetView showGridLines="0" topLeftCell="D1" zoomScaleNormal="100" workbookViewId="0">
      <selection activeCell="B26" sqref="B26"/>
    </sheetView>
  </sheetViews>
  <sheetFormatPr defaultColWidth="0" defaultRowHeight="15" zeroHeight="1" x14ac:dyDescent="0.25"/>
  <cols>
    <col min="1" max="1" width="8" style="1" hidden="1" customWidth="1"/>
    <col min="2" max="2" width="11.140625" style="1" hidden="1" customWidth="1"/>
    <col min="3" max="3" width="8.28515625" style="1" hidden="1" customWidth="1"/>
    <col min="4" max="4" width="6.42578125" style="1" customWidth="1"/>
    <col min="5" max="5" width="73.85546875" style="1" customWidth="1"/>
    <col min="6" max="6" width="13.42578125" style="1" customWidth="1"/>
    <col min="7" max="7" width="12.85546875" style="1" customWidth="1"/>
    <col min="8" max="8" width="5.140625" style="1" customWidth="1"/>
    <col min="9" max="16384" width="9.140625" style="1" hidden="1"/>
  </cols>
  <sheetData>
    <row r="1" spans="1:7" x14ac:dyDescent="0.25">
      <c r="D1" s="2" t="s">
        <v>735</v>
      </c>
    </row>
    <row r="2" spans="1:7" x14ac:dyDescent="0.25">
      <c r="E2" s="3"/>
    </row>
    <row r="3" spans="1:7" ht="35.25" customHeight="1" x14ac:dyDescent="0.25">
      <c r="A3" s="1" t="s">
        <v>716</v>
      </c>
      <c r="B3" s="1" t="s">
        <v>1314</v>
      </c>
      <c r="D3" s="97" t="s">
        <v>1277</v>
      </c>
      <c r="E3" s="106"/>
      <c r="F3" s="106"/>
      <c r="G3" s="106"/>
    </row>
    <row r="4" spans="1:7" ht="48" customHeight="1" x14ac:dyDescent="0.25">
      <c r="A4" s="4" t="s">
        <v>31</v>
      </c>
      <c r="B4" s="4" t="s">
        <v>107</v>
      </c>
      <c r="C4" s="4" t="s">
        <v>108</v>
      </c>
      <c r="D4" s="9"/>
      <c r="E4" s="11"/>
      <c r="F4" s="7" t="s">
        <v>376</v>
      </c>
      <c r="G4" s="7" t="s">
        <v>377</v>
      </c>
    </row>
    <row r="5" spans="1:7" x14ac:dyDescent="0.25">
      <c r="A5" s="8" t="s">
        <v>389</v>
      </c>
      <c r="B5" s="8" t="str">
        <f>$A$3&amp;"_"&amp;$A5&amp;"_"&amp;B$4</f>
        <v>NoGb_GBP_Iejd</v>
      </c>
      <c r="C5" s="8" t="str">
        <f>$A$3&amp;"_"&amp;$A5&amp;"_"&amp;C$4</f>
        <v>NoGb_GBP_Dejd</v>
      </c>
      <c r="D5" s="11" t="s">
        <v>0</v>
      </c>
      <c r="E5" s="11" t="s">
        <v>715</v>
      </c>
      <c r="F5" s="10">
        <f t="shared" ref="F5:G8" si="0">INDEX(data,2,MATCH(B5,variabel,0))</f>
        <v>0</v>
      </c>
      <c r="G5" s="10">
        <f t="shared" si="0"/>
        <v>141285</v>
      </c>
    </row>
    <row r="6" spans="1:7" x14ac:dyDescent="0.25">
      <c r="A6" s="8" t="s">
        <v>390</v>
      </c>
      <c r="B6" s="8" t="str">
        <f t="shared" ref="B6:C14" si="1">$A$3&amp;"_"&amp;$A6&amp;"_"&amp;B$4</f>
        <v>NoGb_GBV_Iejd</v>
      </c>
      <c r="C6" s="8" t="str">
        <f t="shared" si="1"/>
        <v>NoGb_GBV_Dejd</v>
      </c>
      <c r="D6" s="9" t="s">
        <v>1</v>
      </c>
      <c r="E6" s="9" t="s">
        <v>527</v>
      </c>
      <c r="F6" s="10">
        <f t="shared" si="0"/>
        <v>0</v>
      </c>
      <c r="G6" s="10">
        <f t="shared" si="0"/>
        <v>0</v>
      </c>
    </row>
    <row r="7" spans="1:7" x14ac:dyDescent="0.25">
      <c r="A7" s="8" t="s">
        <v>391</v>
      </c>
      <c r="B7" s="8" t="str">
        <f t="shared" si="1"/>
        <v>NoGb_GBT_Iejd</v>
      </c>
      <c r="C7" s="8" t="str">
        <f t="shared" si="1"/>
        <v>NoGb_GBT_Dejd</v>
      </c>
      <c r="D7" s="9" t="s">
        <v>2</v>
      </c>
      <c r="E7" s="9" t="s">
        <v>533</v>
      </c>
      <c r="F7" s="10">
        <f t="shared" si="0"/>
        <v>0</v>
      </c>
      <c r="G7" s="10">
        <f t="shared" si="0"/>
        <v>0</v>
      </c>
    </row>
    <row r="8" spans="1:7" x14ac:dyDescent="0.25">
      <c r="A8" s="8" t="s">
        <v>392</v>
      </c>
      <c r="B8" s="8" t="str">
        <f t="shared" si="1"/>
        <v>NoGb_GBA_Iejd</v>
      </c>
      <c r="C8" s="8" t="str">
        <f t="shared" si="1"/>
        <v>NoGb_GBA_Dejd</v>
      </c>
      <c r="D8" s="9" t="s">
        <v>3</v>
      </c>
      <c r="E8" s="9" t="s">
        <v>534</v>
      </c>
      <c r="F8" s="10">
        <f t="shared" si="0"/>
        <v>0</v>
      </c>
      <c r="G8" s="10">
        <f t="shared" si="0"/>
        <v>0</v>
      </c>
    </row>
    <row r="9" spans="1:7" x14ac:dyDescent="0.25">
      <c r="A9" s="8" t="s">
        <v>393</v>
      </c>
      <c r="B9" s="8" t="str">
        <f t="shared" si="1"/>
        <v>NoGb_GBAfs_Iejd</v>
      </c>
      <c r="C9" s="8" t="str">
        <f t="shared" si="1"/>
        <v>NoGb_GBAfs_Dejd</v>
      </c>
      <c r="D9" s="9" t="s">
        <v>4</v>
      </c>
      <c r="E9" s="9" t="s">
        <v>535</v>
      </c>
      <c r="F9" s="12"/>
      <c r="G9" s="10">
        <f>INDEX(data,2,MATCH(C9,variabel,0))</f>
        <v>413</v>
      </c>
    </row>
    <row r="10" spans="1:7" x14ac:dyDescent="0.25">
      <c r="A10" s="8" t="s">
        <v>394</v>
      </c>
      <c r="B10" s="8" t="str">
        <f t="shared" si="1"/>
        <v>NoGb_GBS_Iejd</v>
      </c>
      <c r="C10" s="8" t="str">
        <f t="shared" si="1"/>
        <v>NoGb_GBS_Dejd</v>
      </c>
      <c r="D10" s="9" t="s">
        <v>5</v>
      </c>
      <c r="E10" s="9" t="s">
        <v>536</v>
      </c>
      <c r="F10" s="12"/>
      <c r="G10" s="10">
        <f>INDEX(data,2,MATCH(C10,variabel,0))</f>
        <v>0</v>
      </c>
    </row>
    <row r="11" spans="1:7" x14ac:dyDescent="0.25">
      <c r="A11" s="8" t="s">
        <v>395</v>
      </c>
      <c r="B11" s="8" t="str">
        <f t="shared" si="1"/>
        <v>NoGb_GBN_Iejd</v>
      </c>
      <c r="C11" s="8" t="str">
        <f t="shared" si="1"/>
        <v>NoGb_GBN_Dejd</v>
      </c>
      <c r="D11" s="9" t="s">
        <v>6</v>
      </c>
      <c r="E11" s="9" t="s">
        <v>537</v>
      </c>
      <c r="F11" s="12"/>
      <c r="G11" s="10">
        <f>INDEX(data,2,MATCH(C11,variabel,0))</f>
        <v>0</v>
      </c>
    </row>
    <row r="12" spans="1:7" x14ac:dyDescent="0.25">
      <c r="A12" s="8" t="s">
        <v>397</v>
      </c>
      <c r="B12" s="8" t="str">
        <f t="shared" si="1"/>
        <v>NoGb_GBR_Iejd</v>
      </c>
      <c r="C12" s="8" t="str">
        <f t="shared" si="1"/>
        <v>NoGb_GBR_Dejd</v>
      </c>
      <c r="D12" s="9" t="s">
        <v>7</v>
      </c>
      <c r="E12" s="9" t="s">
        <v>538</v>
      </c>
      <c r="F12" s="10">
        <f>INDEX(data,2,MATCH(B12,variabel,0))</f>
        <v>0</v>
      </c>
      <c r="G12" s="12"/>
    </row>
    <row r="13" spans="1:7" x14ac:dyDescent="0.25">
      <c r="A13" s="8" t="s">
        <v>396</v>
      </c>
      <c r="B13" s="8" t="str">
        <f t="shared" si="1"/>
        <v>NoGb_GBX_Iejd</v>
      </c>
      <c r="C13" s="8" t="str">
        <f t="shared" si="1"/>
        <v>NoGb_GBX_Dejd</v>
      </c>
      <c r="D13" s="9" t="s">
        <v>8</v>
      </c>
      <c r="E13" s="9" t="s">
        <v>539</v>
      </c>
      <c r="F13" s="10">
        <f>INDEX(data,2,MATCH(B13,variabel,0))</f>
        <v>0</v>
      </c>
      <c r="G13" s="10">
        <f>INDEX(data,2,MATCH(C13,variabel,0))</f>
        <v>-7362</v>
      </c>
    </row>
    <row r="14" spans="1:7" x14ac:dyDescent="0.25">
      <c r="A14" s="8" t="s">
        <v>398</v>
      </c>
      <c r="B14" s="8" t="str">
        <f t="shared" si="1"/>
        <v>NoGb_GBU_Iejd</v>
      </c>
      <c r="C14" s="8" t="str">
        <f t="shared" si="1"/>
        <v>NoGb_GBU_Dejd</v>
      </c>
      <c r="D14" s="11" t="s">
        <v>9</v>
      </c>
      <c r="E14" s="11" t="s">
        <v>714</v>
      </c>
      <c r="F14" s="10">
        <f>INDEX(data,2,MATCH(B14,variabel,0))</f>
        <v>0</v>
      </c>
      <c r="G14" s="10">
        <f>INDEX(data,2,MATCH(C14,variabel,0))</f>
        <v>133510</v>
      </c>
    </row>
    <row r="15" spans="1:7" x14ac:dyDescent="0.25"/>
    <row r="16" spans="1:7" hidden="1" x14ac:dyDescent="0.25"/>
    <row r="17" hidden="1" x14ac:dyDescent="0.25"/>
  </sheetData>
  <sheetProtection password="BF77" sheet="1" objects="1" scenarios="1"/>
  <mergeCells count="1">
    <mergeCell ref="D3:G3"/>
  </mergeCells>
  <hyperlinks>
    <hyperlink ref="D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13"/>
  <sheetViews>
    <sheetView showGridLines="0" topLeftCell="D1" zoomScaleNormal="100" workbookViewId="0">
      <selection activeCell="B26" sqref="B26"/>
    </sheetView>
  </sheetViews>
  <sheetFormatPr defaultColWidth="0" defaultRowHeight="15" zeroHeight="1" x14ac:dyDescent="0.25"/>
  <cols>
    <col min="1" max="1" width="11.140625" style="1" hidden="1" customWidth="1"/>
    <col min="2" max="2" width="10.28515625" style="1" hidden="1" customWidth="1"/>
    <col min="3" max="3" width="10.5703125" style="1" hidden="1" customWidth="1"/>
    <col min="4" max="4" width="6.140625" style="1" customWidth="1"/>
    <col min="5" max="5" width="81.85546875" style="1" customWidth="1"/>
    <col min="6" max="7" width="16.5703125" style="1" customWidth="1"/>
    <col min="8" max="8" width="4.85546875" style="1" customWidth="1"/>
    <col min="9" max="16384" width="9.140625" style="1" hidden="1"/>
  </cols>
  <sheetData>
    <row r="1" spans="1:7" x14ac:dyDescent="0.25">
      <c r="D1" s="56" t="s">
        <v>735</v>
      </c>
    </row>
    <row r="2" spans="1:7" x14ac:dyDescent="0.25">
      <c r="E2" s="3"/>
    </row>
    <row r="3" spans="1:7" ht="48.75" customHeight="1" x14ac:dyDescent="0.25">
      <c r="A3" s="1" t="s">
        <v>717</v>
      </c>
      <c r="B3" s="1" t="s">
        <v>1317</v>
      </c>
      <c r="D3" s="107" t="s">
        <v>1281</v>
      </c>
      <c r="E3" s="108"/>
      <c r="F3" s="108"/>
      <c r="G3" s="109"/>
    </row>
    <row r="4" spans="1:7" ht="51" customHeight="1" x14ac:dyDescent="0.25">
      <c r="A4" s="4" t="s">
        <v>31</v>
      </c>
      <c r="B4" s="4" t="s">
        <v>422</v>
      </c>
      <c r="C4" s="4" t="s">
        <v>372</v>
      </c>
      <c r="D4" s="13"/>
      <c r="E4" s="14"/>
      <c r="F4" s="7" t="s">
        <v>407</v>
      </c>
      <c r="G4" s="7" t="s">
        <v>406</v>
      </c>
    </row>
    <row r="5" spans="1:7" x14ac:dyDescent="0.25">
      <c r="A5" s="8" t="s">
        <v>415</v>
      </c>
      <c r="B5" s="8" t="str">
        <f>$A$3&amp;"_"&amp;$A5&amp;"_"&amp;B$4</f>
        <v>NoBr_UOn_RO</v>
      </c>
      <c r="C5" s="8" t="str">
        <f>$A$3&amp;"_"&amp;$A5&amp;"_"&amp;C$4</f>
        <v>NoBr_UOn_XV</v>
      </c>
      <c r="D5" s="13" t="s">
        <v>0</v>
      </c>
      <c r="E5" s="13" t="s">
        <v>408</v>
      </c>
      <c r="F5" s="10">
        <f>INDEX(data,2,MATCH(B5,variabel,0))</f>
        <v>3280804920</v>
      </c>
      <c r="G5" s="10">
        <f>INDEX(data,2,MATCH(C5,variabel,0))</f>
        <v>0</v>
      </c>
    </row>
    <row r="6" spans="1:7" x14ac:dyDescent="0.25">
      <c r="A6" s="8" t="s">
        <v>416</v>
      </c>
      <c r="B6" s="8" t="str">
        <f t="shared" ref="B6:C10" si="0">$A$3&amp;"_"&amp;$A6&amp;"_"&amp;B$4</f>
        <v>NoBr_UOd_RO</v>
      </c>
      <c r="C6" s="8" t="str">
        <f t="shared" si="0"/>
        <v>NoBr_UOd_XV</v>
      </c>
      <c r="D6" s="13" t="s">
        <v>1</v>
      </c>
      <c r="E6" s="13" t="s">
        <v>409</v>
      </c>
      <c r="F6" s="10">
        <f>INDEX(data,2,MATCH(B6,variabel,0))</f>
        <v>75009299</v>
      </c>
      <c r="G6" s="17"/>
    </row>
    <row r="7" spans="1:7" x14ac:dyDescent="0.25">
      <c r="A7" s="8" t="s">
        <v>417</v>
      </c>
      <c r="B7" s="8" t="str">
        <f t="shared" si="0"/>
        <v>NoBr_UOe_RO</v>
      </c>
      <c r="C7" s="8" t="str">
        <f t="shared" si="0"/>
        <v>NoBr_UOe_XV</v>
      </c>
      <c r="D7" s="13" t="s">
        <v>2</v>
      </c>
      <c r="E7" s="13" t="s">
        <v>410</v>
      </c>
      <c r="F7" s="10">
        <f>INDEX(data,2,MATCH(B7,variabel,0))</f>
        <v>-114123536</v>
      </c>
      <c r="G7" s="10">
        <f>INDEX(data,2,MATCH(C7,variabel,0))</f>
        <v>0</v>
      </c>
    </row>
    <row r="8" spans="1:7" x14ac:dyDescent="0.25">
      <c r="A8" s="8" t="s">
        <v>418</v>
      </c>
      <c r="B8" s="8" t="str">
        <f t="shared" si="0"/>
        <v>NoBr_UOTot_RO</v>
      </c>
      <c r="C8" s="8" t="str">
        <f t="shared" si="0"/>
        <v>NoBr_UOTot_XV</v>
      </c>
      <c r="D8" s="13" t="s">
        <v>3</v>
      </c>
      <c r="E8" s="13" t="s">
        <v>411</v>
      </c>
      <c r="F8" s="10">
        <f>INDEX(data,2,MATCH(B8,variabel,0))</f>
        <v>3059298389</v>
      </c>
      <c r="G8" s="10">
        <f>INDEX(data,2,MATCH(C8,variabel,0))</f>
        <v>0</v>
      </c>
    </row>
    <row r="9" spans="1:7" x14ac:dyDescent="0.25">
      <c r="A9" s="8" t="s">
        <v>419</v>
      </c>
      <c r="B9" s="8" t="str">
        <f t="shared" si="0"/>
        <v>NoBr_UOp_RO</v>
      </c>
      <c r="C9" s="8" t="str">
        <f t="shared" si="0"/>
        <v>NoBr_UOp_XV</v>
      </c>
      <c r="D9" s="13" t="s">
        <v>4</v>
      </c>
      <c r="E9" s="13" t="s">
        <v>412</v>
      </c>
      <c r="F9" s="10">
        <f>INDEX(data,2,MATCH(B9,variabel,0))</f>
        <v>45041229</v>
      </c>
      <c r="G9" s="10">
        <f>INDEX(data,2,MATCH(C9,variabel,0))</f>
        <v>0</v>
      </c>
    </row>
    <row r="10" spans="1:7" x14ac:dyDescent="0.25">
      <c r="A10" s="8" t="s">
        <v>420</v>
      </c>
      <c r="B10" s="8" t="str">
        <f t="shared" si="0"/>
        <v>NoBr_UOu_RO</v>
      </c>
      <c r="C10" s="8" t="str">
        <f t="shared" si="0"/>
        <v>NoBr_UOu_XV</v>
      </c>
      <c r="D10" s="13" t="s">
        <v>5</v>
      </c>
      <c r="E10" s="13" t="s">
        <v>413</v>
      </c>
      <c r="F10" s="10">
        <f>INDEX(data,2,MATCH(B10,variabel,0))</f>
        <v>279244703</v>
      </c>
      <c r="G10" s="10">
        <f>INDEX(data,2,MATCH(C10,variabel,0))</f>
        <v>0</v>
      </c>
    </row>
    <row r="11" spans="1:7" x14ac:dyDescent="0.25"/>
    <row r="12" spans="1:7" hidden="1" x14ac:dyDescent="0.25"/>
    <row r="13" spans="1:7" hidden="1" x14ac:dyDescent="0.25"/>
  </sheetData>
  <sheetProtection password="BF77" sheet="1" objects="1" scenarios="1"/>
  <mergeCells count="1">
    <mergeCell ref="D3:G3"/>
  </mergeCells>
  <hyperlinks>
    <hyperlink ref="D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G32"/>
  <sheetViews>
    <sheetView showGridLines="0" topLeftCell="C1" zoomScaleNormal="100" workbookViewId="0">
      <selection activeCell="B26" sqref="B26"/>
    </sheetView>
  </sheetViews>
  <sheetFormatPr defaultColWidth="0" defaultRowHeight="15" zeroHeight="1" x14ac:dyDescent="0.25"/>
  <cols>
    <col min="1" max="1" width="14.42578125" style="1" hidden="1" customWidth="1"/>
    <col min="2" max="2" width="9.28515625" style="1" hidden="1" customWidth="1"/>
    <col min="3" max="4" width="5.7109375" style="1" customWidth="1"/>
    <col min="5" max="5" width="89.140625" style="1" customWidth="1"/>
    <col min="6" max="6" width="17.5703125" style="1" customWidth="1"/>
    <col min="7" max="7" width="3.7109375" style="1" customWidth="1"/>
    <col min="8" max="16384" width="9.140625" style="1" hidden="1"/>
  </cols>
  <sheetData>
    <row r="1" spans="1:6" x14ac:dyDescent="0.25">
      <c r="C1" s="2" t="s">
        <v>735</v>
      </c>
    </row>
    <row r="2" spans="1:6" x14ac:dyDescent="0.25">
      <c r="D2" s="3"/>
    </row>
    <row r="3" spans="1:6" ht="35.25" customHeight="1" x14ac:dyDescent="0.25">
      <c r="A3" s="1" t="s">
        <v>718</v>
      </c>
      <c r="B3" s="1" t="s">
        <v>1314</v>
      </c>
      <c r="C3" s="91" t="s">
        <v>1283</v>
      </c>
      <c r="D3" s="91"/>
      <c r="E3" s="91"/>
      <c r="F3" s="91"/>
    </row>
    <row r="4" spans="1:6" ht="30" customHeight="1" x14ac:dyDescent="0.25">
      <c r="B4" s="1" t="s">
        <v>109</v>
      </c>
      <c r="C4" s="9"/>
      <c r="D4" s="9"/>
      <c r="E4" s="9"/>
      <c r="F4" s="7" t="s">
        <v>603</v>
      </c>
    </row>
    <row r="5" spans="1:6" x14ac:dyDescent="0.25">
      <c r="C5" s="11" t="s">
        <v>0</v>
      </c>
      <c r="D5" s="11"/>
      <c r="E5" s="11" t="s">
        <v>69</v>
      </c>
      <c r="F5" s="9"/>
    </row>
    <row r="6" spans="1:6" x14ac:dyDescent="0.25">
      <c r="A6" s="1" t="s">
        <v>403</v>
      </c>
      <c r="B6" s="1" t="str">
        <f>$A$3&amp;"_"&amp;$B$4&amp;"_"&amp;A6</f>
        <v>NoBg_GKC_GC</v>
      </c>
      <c r="C6" s="9"/>
      <c r="D6" s="9"/>
      <c r="E6" s="9" t="s">
        <v>400</v>
      </c>
      <c r="F6" s="10">
        <f>INDEX(data,2,MATCH(B6,variabel,0))</f>
        <v>0</v>
      </c>
    </row>
    <row r="7" spans="1:6" x14ac:dyDescent="0.25">
      <c r="A7" s="1" t="s">
        <v>404</v>
      </c>
      <c r="B7" s="1" t="str">
        <f t="shared" ref="B7:B22" si="0">$A$3&amp;"_"&amp;$B$4&amp;"_"&amp;A7</f>
        <v>NoBg_GKC_GK</v>
      </c>
      <c r="C7" s="9"/>
      <c r="D7" s="9"/>
      <c r="E7" s="9" t="s">
        <v>401</v>
      </c>
      <c r="F7" s="10">
        <f>INDEX(data,2,MATCH(B7,variabel,0))</f>
        <v>857164908</v>
      </c>
    </row>
    <row r="8" spans="1:6" x14ac:dyDescent="0.25">
      <c r="A8" s="1" t="s">
        <v>405</v>
      </c>
      <c r="B8" s="1" t="str">
        <f t="shared" si="0"/>
        <v>NoBg_GKC_KCTot</v>
      </c>
      <c r="C8" s="9"/>
      <c r="D8" s="9"/>
      <c r="E8" s="9" t="s">
        <v>402</v>
      </c>
      <c r="F8" s="10">
        <f>INDEX(data,2,MATCH(B8,variabel,0))</f>
        <v>857164908</v>
      </c>
    </row>
    <row r="9" spans="1:6" x14ac:dyDescent="0.25">
      <c r="B9" s="1" t="str">
        <f t="shared" si="0"/>
        <v>NoBg_GKC_</v>
      </c>
      <c r="C9" s="9"/>
      <c r="D9" s="9"/>
      <c r="E9" s="9"/>
      <c r="F9" s="17"/>
    </row>
    <row r="10" spans="1:6" x14ac:dyDescent="0.25">
      <c r="B10" s="1" t="str">
        <f t="shared" si="0"/>
        <v>NoBg_GKC_</v>
      </c>
      <c r="C10" s="14"/>
      <c r="D10" s="14"/>
      <c r="E10" s="14" t="s">
        <v>414</v>
      </c>
      <c r="F10" s="17"/>
    </row>
    <row r="11" spans="1:6" ht="25.5" x14ac:dyDescent="0.25">
      <c r="A11" s="1" t="s">
        <v>421</v>
      </c>
      <c r="B11" s="1" t="str">
        <f t="shared" si="0"/>
        <v>NoBg_GKC_VFa</v>
      </c>
      <c r="C11" s="13"/>
      <c r="D11" s="13"/>
      <c r="E11" s="13" t="s">
        <v>680</v>
      </c>
      <c r="F11" s="10">
        <f>INDEX(data,2,MATCH(B11,variabel,0))</f>
        <v>-3408139</v>
      </c>
    </row>
    <row r="12" spans="1:6" x14ac:dyDescent="0.25">
      <c r="B12" s="1" t="str">
        <f t="shared" si="0"/>
        <v>NoBg_GKC_</v>
      </c>
      <c r="C12" s="9"/>
      <c r="D12" s="9"/>
      <c r="E12" s="9"/>
      <c r="F12" s="9"/>
    </row>
    <row r="13" spans="1:6" x14ac:dyDescent="0.25">
      <c r="C13" s="59" t="s">
        <v>8</v>
      </c>
      <c r="D13" s="59"/>
      <c r="E13" s="59" t="s">
        <v>77</v>
      </c>
      <c r="F13" s="60"/>
    </row>
    <row r="14" spans="1:6" x14ac:dyDescent="0.25">
      <c r="A14" s="61" t="s">
        <v>1374</v>
      </c>
      <c r="B14" s="1" t="str">
        <f t="shared" si="0"/>
        <v>NoBg_GKC_Fkr</v>
      </c>
      <c r="C14" s="60"/>
      <c r="D14" s="60" t="s">
        <v>1372</v>
      </c>
      <c r="E14" s="60" t="s">
        <v>1373</v>
      </c>
      <c r="F14" s="10">
        <f t="shared" ref="F14:F22" si="1">INDEX(data,2,MATCH(B14,variabel,0))</f>
        <v>608739</v>
      </c>
    </row>
    <row r="15" spans="1:6" x14ac:dyDescent="0.25">
      <c r="A15" s="61" t="s">
        <v>1377</v>
      </c>
      <c r="B15" s="1" t="str">
        <f t="shared" si="0"/>
        <v>NoBg_GKC_EjUR</v>
      </c>
      <c r="C15" s="60"/>
      <c r="D15" s="60" t="s">
        <v>1375</v>
      </c>
      <c r="E15" s="60" t="s">
        <v>1376</v>
      </c>
      <c r="F15" s="10">
        <f t="shared" si="1"/>
        <v>0</v>
      </c>
    </row>
    <row r="16" spans="1:6" x14ac:dyDescent="0.25">
      <c r="A16" s="61" t="s">
        <v>1380</v>
      </c>
      <c r="B16" s="1" t="str">
        <f t="shared" si="0"/>
        <v>NoBg_GKC_Trbd</v>
      </c>
      <c r="C16" s="60"/>
      <c r="D16" s="60" t="s">
        <v>1378</v>
      </c>
      <c r="E16" s="60" t="s">
        <v>1379</v>
      </c>
      <c r="F16" s="10">
        <f t="shared" si="1"/>
        <v>0</v>
      </c>
    </row>
    <row r="17" spans="1:7" x14ac:dyDescent="0.25">
      <c r="A17" s="61" t="s">
        <v>1383</v>
      </c>
      <c r="B17" s="1" t="str">
        <f t="shared" si="0"/>
        <v>NoBg_GKC_Tx</v>
      </c>
      <c r="C17" s="60"/>
      <c r="D17" s="60" t="s">
        <v>1381</v>
      </c>
      <c r="E17" s="60" t="s">
        <v>1382</v>
      </c>
      <c r="F17" s="10">
        <f t="shared" si="1"/>
        <v>0</v>
      </c>
    </row>
    <row r="18" spans="1:7" x14ac:dyDescent="0.25">
      <c r="A18" s="61" t="s">
        <v>1386</v>
      </c>
      <c r="B18" s="1" t="str">
        <f t="shared" si="0"/>
        <v>NoBg_GKC_Nmv</v>
      </c>
      <c r="C18" s="60"/>
      <c r="D18" s="60" t="s">
        <v>1384</v>
      </c>
      <c r="E18" s="60" t="s">
        <v>1385</v>
      </c>
      <c r="F18" s="10">
        <f t="shared" si="1"/>
        <v>1467087</v>
      </c>
    </row>
    <row r="19" spans="1:7" x14ac:dyDescent="0.25">
      <c r="A19" s="61" t="s">
        <v>1389</v>
      </c>
      <c r="B19" s="1" t="str">
        <f t="shared" si="0"/>
        <v>NoBg_GKC_Lfp</v>
      </c>
      <c r="C19" s="60"/>
      <c r="D19" s="60" t="s">
        <v>1387</v>
      </c>
      <c r="E19" s="60" t="s">
        <v>1388</v>
      </c>
      <c r="F19" s="10">
        <f t="shared" si="1"/>
        <v>12751</v>
      </c>
    </row>
    <row r="20" spans="1:7" x14ac:dyDescent="0.25">
      <c r="A20" s="61" t="s">
        <v>1392</v>
      </c>
      <c r="B20" s="1" t="str">
        <f t="shared" si="0"/>
        <v>NoBg_GKC_Srp</v>
      </c>
      <c r="C20" s="60"/>
      <c r="D20" s="60" t="s">
        <v>1390</v>
      </c>
      <c r="E20" s="60" t="s">
        <v>1391</v>
      </c>
      <c r="F20" s="10">
        <f t="shared" si="1"/>
        <v>18983182</v>
      </c>
    </row>
    <row r="21" spans="1:7" x14ac:dyDescent="0.25">
      <c r="A21" s="61" t="s">
        <v>1395</v>
      </c>
      <c r="B21" s="1" t="str">
        <f t="shared" si="0"/>
        <v>NoBg_GKC_Pas</v>
      </c>
      <c r="C21" s="60"/>
      <c r="D21" s="60" t="s">
        <v>1393</v>
      </c>
      <c r="E21" s="60" t="s">
        <v>1394</v>
      </c>
      <c r="F21" s="10">
        <f t="shared" si="1"/>
        <v>3381490</v>
      </c>
    </row>
    <row r="22" spans="1:7" x14ac:dyDescent="0.25">
      <c r="A22" s="61" t="s">
        <v>1397</v>
      </c>
      <c r="B22" s="1" t="str">
        <f t="shared" si="0"/>
        <v>NoBg_GKC_XPTot</v>
      </c>
      <c r="C22" s="60"/>
      <c r="D22" s="60"/>
      <c r="E22" s="59" t="s">
        <v>1396</v>
      </c>
      <c r="F22" s="10">
        <f t="shared" si="1"/>
        <v>24453249</v>
      </c>
      <c r="G22" s="62"/>
    </row>
    <row r="23" spans="1:7" x14ac:dyDescent="0.25"/>
    <row r="24" spans="1:7" hidden="1" x14ac:dyDescent="0.25"/>
    <row r="25" spans="1:7" hidden="1" x14ac:dyDescent="0.25"/>
    <row r="26" spans="1:7" hidden="1" x14ac:dyDescent="0.25"/>
    <row r="27" spans="1:7" hidden="1" x14ac:dyDescent="0.25"/>
    <row r="28" spans="1:7" hidden="1" x14ac:dyDescent="0.25"/>
    <row r="29" spans="1:7" hidden="1" x14ac:dyDescent="0.25"/>
    <row r="30" spans="1:7" hidden="1" x14ac:dyDescent="0.25"/>
    <row r="31" spans="1:7" hidden="1" x14ac:dyDescent="0.25"/>
    <row r="32" spans="1:7" hidden="1" x14ac:dyDescent="0.25"/>
  </sheetData>
  <sheetProtection password="BF77" sheet="1" objects="1" scenarios="1"/>
  <mergeCells count="1">
    <mergeCell ref="C3:F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F32"/>
  <sheetViews>
    <sheetView showGridLines="0" topLeftCell="C1" zoomScaleNormal="100" workbookViewId="0">
      <selection activeCell="B26" sqref="B26"/>
    </sheetView>
  </sheetViews>
  <sheetFormatPr defaultColWidth="0" defaultRowHeight="15" zeroHeight="1" x14ac:dyDescent="0.25"/>
  <cols>
    <col min="1" max="1" width="10.7109375" style="1" hidden="1" customWidth="1"/>
    <col min="2" max="2" width="14.28515625" style="1" hidden="1" customWidth="1"/>
    <col min="3" max="3" width="4.7109375" style="1" customWidth="1"/>
    <col min="4" max="4" width="92.42578125" style="1" customWidth="1"/>
    <col min="5" max="5" width="15.85546875" style="1" customWidth="1"/>
    <col min="6" max="6" width="5" style="1" customWidth="1"/>
    <col min="7" max="16384" width="9.140625" style="1" hidden="1"/>
  </cols>
  <sheetData>
    <row r="1" spans="1:5" x14ac:dyDescent="0.25">
      <c r="C1" s="2" t="s">
        <v>735</v>
      </c>
    </row>
    <row r="2" spans="1:5" x14ac:dyDescent="0.25">
      <c r="D2" s="3"/>
    </row>
    <row r="3" spans="1:5" ht="45" customHeight="1" x14ac:dyDescent="0.25">
      <c r="A3" s="1" t="s">
        <v>719</v>
      </c>
      <c r="C3" s="91" t="s">
        <v>1286</v>
      </c>
      <c r="D3" s="91"/>
      <c r="E3" s="91"/>
    </row>
    <row r="4" spans="1:5" ht="30" customHeight="1" x14ac:dyDescent="0.25">
      <c r="B4" s="1" t="s">
        <v>451</v>
      </c>
      <c r="C4" s="13"/>
      <c r="D4" s="14"/>
      <c r="E4" s="7" t="s">
        <v>603</v>
      </c>
    </row>
    <row r="5" spans="1:5" x14ac:dyDescent="0.25">
      <c r="C5" s="13"/>
      <c r="D5" s="14" t="s">
        <v>674</v>
      </c>
      <c r="E5" s="13"/>
    </row>
    <row r="6" spans="1:5" x14ac:dyDescent="0.25">
      <c r="A6" s="1" t="s">
        <v>452</v>
      </c>
      <c r="B6" s="1" t="str">
        <f>$A$3&amp;"_"&amp;$B$4&amp;"_"&amp;A6</f>
        <v>NoBs_STKT_Tkc</v>
      </c>
      <c r="C6" s="13" t="s">
        <v>2</v>
      </c>
      <c r="D6" s="13" t="s">
        <v>448</v>
      </c>
      <c r="E6" s="10">
        <f>INDEX(data,2,MATCH(B6,variabel,0))</f>
        <v>121534858</v>
      </c>
    </row>
    <row r="7" spans="1:5" x14ac:dyDescent="0.25">
      <c r="B7" s="1" t="str">
        <f t="shared" ref="B7:B29" si="0">$A$3&amp;"_"&amp;$B$4&amp;"_"&amp;A7</f>
        <v>NoBs_STKT_</v>
      </c>
      <c r="C7" s="13"/>
      <c r="D7" s="14" t="s">
        <v>449</v>
      </c>
      <c r="E7" s="7"/>
    </row>
    <row r="8" spans="1:5" x14ac:dyDescent="0.25">
      <c r="A8" s="1" t="s">
        <v>453</v>
      </c>
      <c r="B8" s="1" t="str">
        <f t="shared" si="0"/>
        <v>NoBs_STKT_Tk</v>
      </c>
      <c r="C8" s="13"/>
      <c r="D8" s="13" t="s">
        <v>275</v>
      </c>
      <c r="E8" s="10">
        <f>INDEX(data,2,MATCH(B8,variabel,0))</f>
        <v>121534858</v>
      </c>
    </row>
    <row r="9" spans="1:5" x14ac:dyDescent="0.25">
      <c r="A9" s="1" t="s">
        <v>454</v>
      </c>
      <c r="B9" s="1" t="str">
        <f t="shared" si="0"/>
        <v>NoBs_STKT_Tc</v>
      </c>
      <c r="C9" s="13"/>
      <c r="D9" s="13" t="s">
        <v>450</v>
      </c>
      <c r="E9" s="10">
        <f>INDEX(data,2,MATCH(B9,variabel,0))</f>
        <v>0</v>
      </c>
    </row>
    <row r="10" spans="1:5" x14ac:dyDescent="0.25">
      <c r="B10" s="1" t="str">
        <f t="shared" si="0"/>
        <v>NoBs_STKT_</v>
      </c>
      <c r="C10" s="13"/>
      <c r="D10" s="13"/>
      <c r="E10" s="13"/>
    </row>
    <row r="11" spans="1:5" x14ac:dyDescent="0.25">
      <c r="A11" s="1" t="s">
        <v>466</v>
      </c>
      <c r="B11" s="1" t="str">
        <f t="shared" si="0"/>
        <v>NoBs_STKT_Utd</v>
      </c>
      <c r="C11" s="13" t="s">
        <v>3</v>
      </c>
      <c r="D11" s="13" t="s">
        <v>48</v>
      </c>
      <c r="E11" s="10">
        <f>INDEX(data,2,MATCH(B11,variabel,0))</f>
        <v>0</v>
      </c>
    </row>
    <row r="12" spans="1:5" x14ac:dyDescent="0.25">
      <c r="A12" s="1" t="s">
        <v>465</v>
      </c>
      <c r="B12" s="1" t="str">
        <f t="shared" si="0"/>
        <v>NoBs_STKT_Uta</v>
      </c>
      <c r="C12" s="13" t="s">
        <v>4</v>
      </c>
      <c r="D12" s="13" t="s">
        <v>49</v>
      </c>
      <c r="E12" s="10">
        <f>INDEX(data,2,MATCH(B12,variabel,0))</f>
        <v>0</v>
      </c>
    </row>
    <row r="13" spans="1:5" x14ac:dyDescent="0.25">
      <c r="B13" s="1" t="str">
        <f t="shared" si="0"/>
        <v>NoBs_STKT_</v>
      </c>
      <c r="C13" s="13"/>
      <c r="D13" s="13"/>
      <c r="E13" s="7"/>
    </row>
    <row r="14" spans="1:5" ht="15" customHeight="1" x14ac:dyDescent="0.25">
      <c r="B14" s="1" t="str">
        <f t="shared" si="0"/>
        <v>NoBs_STKT_</v>
      </c>
      <c r="C14" s="13"/>
      <c r="D14" s="14" t="s">
        <v>675</v>
      </c>
      <c r="E14" s="7"/>
    </row>
    <row r="15" spans="1:5" x14ac:dyDescent="0.25">
      <c r="A15" s="1" t="s">
        <v>464</v>
      </c>
      <c r="B15" s="1" t="str">
        <f t="shared" si="0"/>
        <v>NoBs_STKT_Gkc</v>
      </c>
      <c r="C15" s="13" t="s">
        <v>0</v>
      </c>
      <c r="D15" s="13" t="s">
        <v>402</v>
      </c>
      <c r="E15" s="10">
        <f>INDEX(data,2,MATCH(B15,variabel,0))</f>
        <v>7601792</v>
      </c>
    </row>
    <row r="16" spans="1:5" x14ac:dyDescent="0.25">
      <c r="B16" s="1" t="str">
        <f t="shared" si="0"/>
        <v>NoBs_STKT_</v>
      </c>
      <c r="C16" s="13"/>
      <c r="D16" s="14" t="s">
        <v>449</v>
      </c>
      <c r="E16" s="7"/>
    </row>
    <row r="17" spans="1:5" x14ac:dyDescent="0.25">
      <c r="A17" s="1" t="s">
        <v>455</v>
      </c>
      <c r="B17" s="1" t="str">
        <f t="shared" si="0"/>
        <v>NoBs_STKT_Gk</v>
      </c>
      <c r="C17" s="13"/>
      <c r="D17" s="13" t="s">
        <v>401</v>
      </c>
      <c r="E17" s="10">
        <f>INDEX(data,2,MATCH(B17,variabel,0))</f>
        <v>7601792</v>
      </c>
    </row>
    <row r="18" spans="1:5" x14ac:dyDescent="0.25">
      <c r="A18" s="1" t="s">
        <v>456</v>
      </c>
      <c r="B18" s="1" t="str">
        <f t="shared" si="0"/>
        <v>NoBs_STKT_Gc</v>
      </c>
      <c r="C18" s="13"/>
      <c r="D18" s="13" t="s">
        <v>400</v>
      </c>
      <c r="E18" s="10">
        <f>INDEX(data,2,MATCH(B18,variabel,0))</f>
        <v>0</v>
      </c>
    </row>
    <row r="19" spans="1:5" x14ac:dyDescent="0.25">
      <c r="B19" s="1" t="str">
        <f t="shared" si="0"/>
        <v>NoBs_STKT_</v>
      </c>
      <c r="C19" s="13"/>
      <c r="D19" s="13"/>
      <c r="E19" s="13"/>
    </row>
    <row r="20" spans="1:5" x14ac:dyDescent="0.25">
      <c r="A20" s="1" t="s">
        <v>457</v>
      </c>
      <c r="B20" s="1" t="str">
        <f t="shared" si="0"/>
        <v>NoBs_STKT_Ixg</v>
      </c>
      <c r="C20" s="13" t="s">
        <v>1</v>
      </c>
      <c r="D20" s="13" t="s">
        <v>70</v>
      </c>
      <c r="E20" s="10">
        <f>INDEX(data,2,MATCH(B20,variabel,0))</f>
        <v>11950000</v>
      </c>
    </row>
    <row r="21" spans="1:5" x14ac:dyDescent="0.25">
      <c r="B21" s="1" t="str">
        <f t="shared" si="0"/>
        <v>NoBs_STKT_</v>
      </c>
      <c r="C21" s="13"/>
      <c r="D21" s="13"/>
      <c r="E21" s="7"/>
    </row>
    <row r="22" spans="1:5" ht="15" customHeight="1" x14ac:dyDescent="0.25">
      <c r="B22" s="1" t="str">
        <f t="shared" si="0"/>
        <v>NoBs_STKT_</v>
      </c>
      <c r="C22" s="13"/>
      <c r="D22" s="14" t="s">
        <v>676</v>
      </c>
      <c r="E22" s="7"/>
    </row>
    <row r="23" spans="1:5" x14ac:dyDescent="0.25">
      <c r="A23" s="1" t="s">
        <v>463</v>
      </c>
      <c r="B23" s="1" t="str">
        <f t="shared" si="0"/>
        <v>NoBs_STKT_Od</v>
      </c>
      <c r="C23" s="13" t="s">
        <v>5</v>
      </c>
      <c r="D23" s="13" t="s">
        <v>50</v>
      </c>
      <c r="E23" s="10">
        <f t="shared" ref="E23:E29" si="1">INDEX(data,2,MATCH(B23,variabel,0))</f>
        <v>12504466</v>
      </c>
    </row>
    <row r="24" spans="1:5" x14ac:dyDescent="0.25">
      <c r="A24" s="1" t="s">
        <v>462</v>
      </c>
      <c r="B24" s="1" t="str">
        <f t="shared" si="0"/>
        <v>NoBs_STKT_Oa</v>
      </c>
      <c r="C24" s="13" t="s">
        <v>6</v>
      </c>
      <c r="D24" s="13" t="s">
        <v>51</v>
      </c>
      <c r="E24" s="10">
        <f t="shared" si="1"/>
        <v>0</v>
      </c>
    </row>
    <row r="25" spans="1:5" x14ac:dyDescent="0.25">
      <c r="A25" s="1" t="s">
        <v>458</v>
      </c>
      <c r="B25" s="1" t="str">
        <f t="shared" si="0"/>
        <v>NoBs_STKT_Ak</v>
      </c>
      <c r="C25" s="13" t="s">
        <v>7</v>
      </c>
      <c r="D25" s="13" t="s">
        <v>52</v>
      </c>
      <c r="E25" s="10">
        <f t="shared" si="1"/>
        <v>0</v>
      </c>
    </row>
    <row r="26" spans="1:5" x14ac:dyDescent="0.25">
      <c r="A26" s="1" t="s">
        <v>459</v>
      </c>
      <c r="B26" s="1" t="str">
        <f t="shared" si="0"/>
        <v>NoBs_STKT_Kav</v>
      </c>
      <c r="C26" s="13" t="s">
        <v>8</v>
      </c>
      <c r="D26" s="13" t="s">
        <v>53</v>
      </c>
      <c r="E26" s="10">
        <f t="shared" si="1"/>
        <v>0</v>
      </c>
    </row>
    <row r="27" spans="1:5" x14ac:dyDescent="0.25">
      <c r="A27" s="1" t="s">
        <v>460</v>
      </c>
      <c r="B27" s="1" t="str">
        <f t="shared" si="0"/>
        <v>NoBs_STKT_Ktv</v>
      </c>
      <c r="C27" s="13" t="s">
        <v>9</v>
      </c>
      <c r="D27" s="13" t="s">
        <v>54</v>
      </c>
      <c r="E27" s="10">
        <f t="shared" si="1"/>
        <v>0</v>
      </c>
    </row>
    <row r="28" spans="1:5" x14ac:dyDescent="0.25">
      <c r="A28" s="1" t="s">
        <v>105</v>
      </c>
      <c r="B28" s="1" t="str">
        <f t="shared" si="0"/>
        <v>NoBs_STKT_Gb</v>
      </c>
      <c r="C28" s="13" t="s">
        <v>12</v>
      </c>
      <c r="D28" s="13" t="s">
        <v>373</v>
      </c>
      <c r="E28" s="10">
        <f t="shared" si="1"/>
        <v>0</v>
      </c>
    </row>
    <row r="29" spans="1:5" x14ac:dyDescent="0.25">
      <c r="A29" s="1" t="s">
        <v>461</v>
      </c>
      <c r="B29" s="1" t="str">
        <f t="shared" si="0"/>
        <v>NoBs_STKT_Xma</v>
      </c>
      <c r="C29" s="13" t="s">
        <v>13</v>
      </c>
      <c r="D29" s="13" t="s">
        <v>60</v>
      </c>
      <c r="E29" s="10">
        <f t="shared" si="1"/>
        <v>0</v>
      </c>
    </row>
    <row r="30" spans="1:5" x14ac:dyDescent="0.25"/>
    <row r="31" spans="1:5" hidden="1" x14ac:dyDescent="0.25"/>
    <row r="32" spans="1:5" hidden="1" x14ac:dyDescent="0.25"/>
  </sheetData>
  <sheetProtection password="BF77" sheet="1" objects="1" scenarios="1"/>
  <mergeCells count="1">
    <mergeCell ref="C3:E3"/>
  </mergeCell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20"/>
  <sheetViews>
    <sheetView showGridLines="0" topLeftCell="D1" zoomScaleNormal="100" workbookViewId="0">
      <selection activeCell="B26" sqref="B26"/>
    </sheetView>
  </sheetViews>
  <sheetFormatPr defaultColWidth="0" defaultRowHeight="15" zeroHeight="1" x14ac:dyDescent="0.25"/>
  <cols>
    <col min="1" max="1" width="11.5703125" style="1" hidden="1" customWidth="1"/>
    <col min="2" max="2" width="19.5703125" style="1" hidden="1" customWidth="1"/>
    <col min="3" max="3" width="7.7109375" style="1" hidden="1" customWidth="1"/>
    <col min="4" max="4" width="6" style="1" customWidth="1"/>
    <col min="5" max="5" width="74.7109375" style="1" customWidth="1"/>
    <col min="6" max="7" width="17.42578125" style="1" customWidth="1"/>
    <col min="8" max="8" width="4.7109375" style="1" customWidth="1"/>
    <col min="9" max="16384" width="9.140625" style="1" hidden="1"/>
  </cols>
  <sheetData>
    <row r="1" spans="1:7" x14ac:dyDescent="0.25">
      <c r="D1" s="2" t="s">
        <v>735</v>
      </c>
    </row>
    <row r="2" spans="1:7" x14ac:dyDescent="0.25">
      <c r="E2" s="3"/>
    </row>
    <row r="3" spans="1:7" ht="51.75" customHeight="1" x14ac:dyDescent="0.25">
      <c r="A3" s="1" t="s">
        <v>1251</v>
      </c>
      <c r="D3" s="91" t="s">
        <v>1288</v>
      </c>
      <c r="E3" s="92"/>
      <c r="F3" s="92"/>
      <c r="G3" s="92"/>
    </row>
    <row r="4" spans="1:7" ht="41.25" customHeight="1" x14ac:dyDescent="0.25">
      <c r="A4" s="4" t="s">
        <v>31</v>
      </c>
      <c r="B4" s="4"/>
      <c r="C4" s="4"/>
      <c r="D4" s="9"/>
      <c r="E4" s="11"/>
      <c r="F4" s="7" t="s">
        <v>348</v>
      </c>
      <c r="G4" s="7" t="s">
        <v>349</v>
      </c>
    </row>
    <row r="5" spans="1:7" x14ac:dyDescent="0.25">
      <c r="B5" s="1" t="s">
        <v>370</v>
      </c>
      <c r="C5" s="1" t="s">
        <v>371</v>
      </c>
      <c r="D5" s="9"/>
      <c r="E5" s="11" t="s">
        <v>467</v>
      </c>
      <c r="F5" s="9"/>
      <c r="G5" s="9"/>
    </row>
    <row r="6" spans="1:7" x14ac:dyDescent="0.25">
      <c r="A6" s="8" t="s">
        <v>471</v>
      </c>
      <c r="B6" s="8" t="str">
        <f>$A$3&amp;"_"&amp;$A6&amp;"_"&amp;B$5</f>
        <v>NoBm_Atkc_TV</v>
      </c>
      <c r="C6" s="8" t="str">
        <f>$A$3&amp;"_"&amp;$A6&amp;"_"&amp;C$5</f>
        <v>NoBm_Atkc_AV</v>
      </c>
      <c r="D6" s="9" t="s">
        <v>2</v>
      </c>
      <c r="E6" s="9" t="s">
        <v>47</v>
      </c>
      <c r="F6" s="10">
        <f t="shared" ref="F6:G11" si="0">INDEX(data,2,MATCH(B6,variabel,0))</f>
        <v>985984863</v>
      </c>
      <c r="G6" s="10">
        <f t="shared" si="0"/>
        <v>0</v>
      </c>
    </row>
    <row r="7" spans="1:7" x14ac:dyDescent="0.25">
      <c r="A7" s="8" t="s">
        <v>472</v>
      </c>
      <c r="B7" s="8" t="str">
        <f t="shared" ref="B7:C17" si="1">$A$3&amp;"_"&amp;$A7&amp;"_"&amp;B$5</f>
        <v>NoBm_Autd_TV</v>
      </c>
      <c r="C7" s="8" t="str">
        <f t="shared" si="1"/>
        <v>NoBm_Autd_AV</v>
      </c>
      <c r="D7" s="9" t="s">
        <v>3</v>
      </c>
      <c r="E7" s="9" t="s">
        <v>48</v>
      </c>
      <c r="F7" s="10">
        <f t="shared" si="0"/>
        <v>1120795</v>
      </c>
      <c r="G7" s="10">
        <f t="shared" si="0"/>
        <v>0</v>
      </c>
    </row>
    <row r="8" spans="1:7" x14ac:dyDescent="0.25">
      <c r="A8" s="8" t="s">
        <v>473</v>
      </c>
      <c r="B8" s="8" t="str">
        <f t="shared" si="1"/>
        <v>NoBm_Auta_TV</v>
      </c>
      <c r="C8" s="8" t="str">
        <f t="shared" si="1"/>
        <v>NoBm_Auta_AV</v>
      </c>
      <c r="D8" s="9" t="s">
        <v>4</v>
      </c>
      <c r="E8" s="9" t="s">
        <v>49</v>
      </c>
      <c r="F8" s="10">
        <f t="shared" si="0"/>
        <v>10041</v>
      </c>
      <c r="G8" s="10">
        <f t="shared" si="0"/>
        <v>0</v>
      </c>
    </row>
    <row r="9" spans="1:7" x14ac:dyDescent="0.25">
      <c r="A9" s="8" t="s">
        <v>474</v>
      </c>
      <c r="B9" s="8" t="str">
        <f t="shared" si="1"/>
        <v>NoBm_Aod_TV</v>
      </c>
      <c r="C9" s="8" t="str">
        <f t="shared" si="1"/>
        <v>NoBm_Aod_AV</v>
      </c>
      <c r="D9" s="9" t="s">
        <v>5</v>
      </c>
      <c r="E9" s="9" t="s">
        <v>50</v>
      </c>
      <c r="F9" s="10">
        <f t="shared" si="0"/>
        <v>283822</v>
      </c>
      <c r="G9" s="10">
        <f t="shared" si="0"/>
        <v>0</v>
      </c>
    </row>
    <row r="10" spans="1:7" x14ac:dyDescent="0.25">
      <c r="A10" s="8" t="s">
        <v>475</v>
      </c>
      <c r="B10" s="8" t="str">
        <f t="shared" si="1"/>
        <v>NoBm_Aoa_TV</v>
      </c>
      <c r="C10" s="8" t="str">
        <f t="shared" si="1"/>
        <v>NoBm_Aoa_AV</v>
      </c>
      <c r="D10" s="9" t="s">
        <v>6</v>
      </c>
      <c r="E10" s="9" t="s">
        <v>51</v>
      </c>
      <c r="F10" s="10">
        <f t="shared" si="0"/>
        <v>0</v>
      </c>
      <c r="G10" s="10">
        <f t="shared" si="0"/>
        <v>0</v>
      </c>
    </row>
    <row r="11" spans="1:7" x14ac:dyDescent="0.25">
      <c r="A11" s="8" t="s">
        <v>476</v>
      </c>
      <c r="B11" s="8" t="str">
        <f t="shared" si="1"/>
        <v>NoBm_ATot_TV</v>
      </c>
      <c r="C11" s="8" t="str">
        <f t="shared" si="1"/>
        <v>NoBm_ATot_AV</v>
      </c>
      <c r="D11" s="9"/>
      <c r="E11" s="11" t="s">
        <v>468</v>
      </c>
      <c r="F11" s="10">
        <f t="shared" si="0"/>
        <v>990955779</v>
      </c>
      <c r="G11" s="10">
        <f t="shared" si="0"/>
        <v>0</v>
      </c>
    </row>
    <row r="12" spans="1:7" x14ac:dyDescent="0.25">
      <c r="A12" s="8"/>
      <c r="B12" s="8" t="str">
        <f t="shared" si="1"/>
        <v>NoBm__TV</v>
      </c>
      <c r="C12" s="8" t="str">
        <f t="shared" si="1"/>
        <v>NoBm__AV</v>
      </c>
      <c r="D12" s="9"/>
      <c r="E12" s="9"/>
      <c r="F12" s="9"/>
      <c r="G12" s="9"/>
    </row>
    <row r="13" spans="1:7" x14ac:dyDescent="0.25">
      <c r="A13" s="8"/>
      <c r="B13" s="8" t="str">
        <f t="shared" si="1"/>
        <v>NoBm__TV</v>
      </c>
      <c r="C13" s="8" t="str">
        <f t="shared" si="1"/>
        <v>NoBm__AV</v>
      </c>
      <c r="D13" s="9"/>
      <c r="E13" s="11" t="s">
        <v>469</v>
      </c>
      <c r="F13" s="9"/>
      <c r="G13" s="9"/>
    </row>
    <row r="14" spans="1:7" x14ac:dyDescent="0.25">
      <c r="A14" s="8" t="s">
        <v>477</v>
      </c>
      <c r="B14" s="8" t="str">
        <f t="shared" si="1"/>
        <v>NoBm_Pgkc_TV</v>
      </c>
      <c r="C14" s="8" t="str">
        <f t="shared" si="1"/>
        <v>NoBm_Pgkc_AV</v>
      </c>
      <c r="D14" s="9" t="s">
        <v>0</v>
      </c>
      <c r="E14" s="9" t="s">
        <v>69</v>
      </c>
      <c r="F14" s="10">
        <f t="shared" ref="F14:G17" si="2">INDEX(data,2,MATCH(B14,variabel,0))</f>
        <v>12912144</v>
      </c>
      <c r="G14" s="10">
        <f t="shared" si="2"/>
        <v>0</v>
      </c>
    </row>
    <row r="15" spans="1:7" x14ac:dyDescent="0.25">
      <c r="A15" s="8" t="s">
        <v>478</v>
      </c>
      <c r="B15" s="8" t="str">
        <f t="shared" si="1"/>
        <v>NoBm_Pig_TV</v>
      </c>
      <c r="C15" s="8" t="str">
        <f t="shared" si="1"/>
        <v>NoBm_Pig_AV</v>
      </c>
      <c r="D15" s="9" t="s">
        <v>1</v>
      </c>
      <c r="E15" s="9" t="s">
        <v>70</v>
      </c>
      <c r="F15" s="10">
        <f t="shared" si="2"/>
        <v>42394</v>
      </c>
      <c r="G15" s="10">
        <f t="shared" si="2"/>
        <v>0</v>
      </c>
    </row>
    <row r="16" spans="1:7" x14ac:dyDescent="0.25">
      <c r="A16" s="8" t="s">
        <v>479</v>
      </c>
      <c r="B16" s="8" t="str">
        <f t="shared" si="1"/>
        <v>NoBm_Puo_TV</v>
      </c>
      <c r="C16" s="8" t="str">
        <f t="shared" si="1"/>
        <v>NoBm_Puo_AV</v>
      </c>
      <c r="D16" s="9" t="s">
        <v>3</v>
      </c>
      <c r="E16" s="9" t="s">
        <v>190</v>
      </c>
      <c r="F16" s="10">
        <f t="shared" si="2"/>
        <v>93888235</v>
      </c>
      <c r="G16" s="10">
        <f t="shared" si="2"/>
        <v>0</v>
      </c>
    </row>
    <row r="17" spans="1:7" x14ac:dyDescent="0.25">
      <c r="A17" s="8" t="s">
        <v>480</v>
      </c>
      <c r="B17" s="8" t="str">
        <f t="shared" si="1"/>
        <v>NoBm_PTot_TV</v>
      </c>
      <c r="C17" s="8" t="str">
        <f t="shared" si="1"/>
        <v>NoBm_PTot_AV</v>
      </c>
      <c r="D17" s="9"/>
      <c r="E17" s="11" t="s">
        <v>470</v>
      </c>
      <c r="F17" s="10">
        <f t="shared" si="2"/>
        <v>107487533</v>
      </c>
      <c r="G17" s="10">
        <f t="shared" si="2"/>
        <v>0</v>
      </c>
    </row>
    <row r="18" spans="1:7" x14ac:dyDescent="0.25">
      <c r="F18" s="62"/>
    </row>
    <row r="19" spans="1:7" hidden="1" x14ac:dyDescent="0.25"/>
    <row r="20" spans="1:7" hidden="1" x14ac:dyDescent="0.25"/>
  </sheetData>
  <sheetProtection password="BF77" sheet="1" objects="1" scenarios="1"/>
  <mergeCells count="1">
    <mergeCell ref="D3:G3"/>
  </mergeCells>
  <hyperlinks>
    <hyperlink ref="D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H45"/>
  <sheetViews>
    <sheetView showGridLines="0" topLeftCell="D1" workbookViewId="0">
      <selection activeCell="B26" sqref="B26"/>
    </sheetView>
  </sheetViews>
  <sheetFormatPr defaultColWidth="0" defaultRowHeight="15" zeroHeight="1" x14ac:dyDescent="0.25"/>
  <cols>
    <col min="1" max="1" width="6.85546875" style="1" hidden="1" customWidth="1"/>
    <col min="2" max="2" width="18.140625" style="1" hidden="1" customWidth="1"/>
    <col min="3" max="3" width="19.85546875" style="1" hidden="1" customWidth="1"/>
    <col min="4" max="4" width="4.5703125" style="1" customWidth="1"/>
    <col min="5" max="5" width="7" style="1" customWidth="1"/>
    <col min="6" max="6" width="113.85546875" style="1" customWidth="1"/>
    <col min="7" max="7" width="16.28515625" style="1" bestFit="1" customWidth="1"/>
    <col min="8" max="8" width="5" style="1" customWidth="1"/>
    <col min="9" max="16384" width="9.140625" style="1" hidden="1"/>
  </cols>
  <sheetData>
    <row r="1" spans="1:7" x14ac:dyDescent="0.25">
      <c r="D1" s="2" t="s">
        <v>735</v>
      </c>
    </row>
    <row r="2" spans="1:7" x14ac:dyDescent="0.25">
      <c r="E2" s="3"/>
    </row>
    <row r="3" spans="1:7" ht="35.25" customHeight="1" x14ac:dyDescent="0.25">
      <c r="A3" s="1" t="s">
        <v>721</v>
      </c>
      <c r="D3" s="91" t="s">
        <v>1290</v>
      </c>
      <c r="E3" s="91"/>
      <c r="F3" s="88"/>
      <c r="G3" s="26"/>
    </row>
    <row r="4" spans="1:7" ht="15.75" customHeight="1" x14ac:dyDescent="0.25">
      <c r="D4" s="9"/>
      <c r="E4" s="9"/>
      <c r="F4" s="28"/>
      <c r="G4" s="27" t="s">
        <v>1244</v>
      </c>
    </row>
    <row r="5" spans="1:7" x14ac:dyDescent="0.25">
      <c r="A5" s="4" t="s">
        <v>31</v>
      </c>
      <c r="B5" s="4"/>
      <c r="C5" s="4"/>
      <c r="D5" s="28"/>
      <c r="E5" s="9"/>
      <c r="F5" s="9"/>
      <c r="G5" s="7" t="s">
        <v>540</v>
      </c>
    </row>
    <row r="6" spans="1:7" x14ac:dyDescent="0.25">
      <c r="B6" s="1" t="s">
        <v>524</v>
      </c>
      <c r="C6" s="1" t="s">
        <v>525</v>
      </c>
      <c r="D6" s="28"/>
      <c r="E6" s="9"/>
      <c r="F6" s="28" t="s">
        <v>1429</v>
      </c>
      <c r="G6" s="7"/>
    </row>
    <row r="7" spans="1:7" x14ac:dyDescent="0.25">
      <c r="A7" s="71" t="s">
        <v>1431</v>
      </c>
      <c r="B7" s="8" t="str">
        <f>$A$3&amp;"_"&amp;$A7&amp;"_"&amp;B$6</f>
        <v>Snh_NedAkP_UY</v>
      </c>
      <c r="C7" s="8" t="str">
        <f>$A$3&amp;"_"&amp;$A7&amp;"_"&amp;C$6</f>
        <v>Snh_NedAkP_GY</v>
      </c>
      <c r="D7" s="9" t="s">
        <v>0</v>
      </c>
      <c r="E7" s="9"/>
      <c r="F7" s="9" t="s">
        <v>500</v>
      </c>
      <c r="G7" s="10">
        <f>INDEX(data,2,MATCH(B7,variabel,0))</f>
        <v>10152162</v>
      </c>
    </row>
    <row r="8" spans="1:7" x14ac:dyDescent="0.25">
      <c r="A8" s="71"/>
      <c r="B8" s="8" t="str">
        <f t="shared" ref="B8:C30" si="0">$A$3&amp;"_"&amp;$A8&amp;"_"&amp;B$6</f>
        <v>Snh__UY</v>
      </c>
      <c r="C8" s="8" t="str">
        <f t="shared" si="0"/>
        <v>Snh__GY</v>
      </c>
      <c r="D8" s="9"/>
      <c r="E8" s="9"/>
      <c r="F8" s="28" t="s">
        <v>502</v>
      </c>
      <c r="G8" s="12"/>
    </row>
    <row r="9" spans="1:7" x14ac:dyDescent="0.25">
      <c r="A9" s="71" t="s">
        <v>1432</v>
      </c>
      <c r="B9" s="8" t="str">
        <f t="shared" si="0"/>
        <v>Snh_NedVkr_UY</v>
      </c>
      <c r="C9" s="8" t="str">
        <f t="shared" si="0"/>
        <v>Snh_NedVkr_GY</v>
      </c>
      <c r="D9" s="9"/>
      <c r="E9" s="9" t="s">
        <v>554</v>
      </c>
      <c r="F9" s="9" t="s">
        <v>331</v>
      </c>
      <c r="G9" s="10">
        <f t="shared" ref="G9:G15" si="1">INDEX(data,2,MATCH(B9,variabel,0))</f>
        <v>0</v>
      </c>
    </row>
    <row r="10" spans="1:7" x14ac:dyDescent="0.25">
      <c r="A10" s="71" t="s">
        <v>1433</v>
      </c>
      <c r="B10" s="8" t="str">
        <f t="shared" si="0"/>
        <v>Snh_NedNh_UY</v>
      </c>
      <c r="C10" s="8" t="str">
        <f t="shared" si="0"/>
        <v>Snh_NedNh_GY</v>
      </c>
      <c r="D10" s="9"/>
      <c r="E10" s="9" t="s">
        <v>555</v>
      </c>
      <c r="F10" s="9" t="s">
        <v>506</v>
      </c>
      <c r="G10" s="10">
        <f t="shared" si="1"/>
        <v>5680261</v>
      </c>
    </row>
    <row r="11" spans="1:7" ht="25.5" x14ac:dyDescent="0.25">
      <c r="A11" s="71" t="s">
        <v>1434</v>
      </c>
      <c r="B11" s="8" t="str">
        <f t="shared" si="0"/>
        <v>Snh_NedT_UY</v>
      </c>
      <c r="C11" s="8" t="str">
        <f t="shared" si="0"/>
        <v>Snh_NedT_GY</v>
      </c>
      <c r="D11" s="9"/>
      <c r="E11" s="9" t="s">
        <v>556</v>
      </c>
      <c r="F11" s="13" t="s">
        <v>507</v>
      </c>
      <c r="G11" s="10">
        <f t="shared" si="1"/>
        <v>4896004</v>
      </c>
    </row>
    <row r="12" spans="1:7" x14ac:dyDescent="0.25">
      <c r="A12" s="71" t="s">
        <v>1435</v>
      </c>
      <c r="B12" s="8" t="str">
        <f t="shared" si="0"/>
        <v>Snh_NedX_UY</v>
      </c>
      <c r="C12" s="8" t="str">
        <f t="shared" si="0"/>
        <v>Snh_NedX_GY</v>
      </c>
      <c r="D12" s="9"/>
      <c r="E12" s="9" t="s">
        <v>557</v>
      </c>
      <c r="F12" s="9" t="s">
        <v>503</v>
      </c>
      <c r="G12" s="10">
        <f t="shared" si="1"/>
        <v>12346</v>
      </c>
    </row>
    <row r="13" spans="1:7" x14ac:dyDescent="0.25">
      <c r="A13" s="71" t="s">
        <v>1436</v>
      </c>
      <c r="B13" s="8" t="str">
        <f t="shared" si="0"/>
        <v>Snh_NedVre_UY</v>
      </c>
      <c r="C13" s="8" t="str">
        <f t="shared" si="0"/>
        <v>Snh_NedVre_GY</v>
      </c>
      <c r="D13" s="9"/>
      <c r="E13" s="9" t="s">
        <v>558</v>
      </c>
      <c r="F13" s="9" t="s">
        <v>504</v>
      </c>
      <c r="G13" s="10">
        <f t="shared" si="1"/>
        <v>0</v>
      </c>
    </row>
    <row r="14" spans="1:7" x14ac:dyDescent="0.25">
      <c r="A14" s="71" t="s">
        <v>1437</v>
      </c>
      <c r="B14" s="8" t="str">
        <f t="shared" si="0"/>
        <v>Snh_NedEt_UY</v>
      </c>
      <c r="C14" s="8" t="str">
        <f t="shared" si="0"/>
        <v>Snh_NedEt_GY</v>
      </c>
      <c r="D14" s="9"/>
      <c r="E14" s="9" t="s">
        <v>559</v>
      </c>
      <c r="F14" s="9" t="s">
        <v>505</v>
      </c>
      <c r="G14" s="10">
        <f t="shared" si="1"/>
        <v>806054</v>
      </c>
    </row>
    <row r="15" spans="1:7" x14ac:dyDescent="0.25">
      <c r="A15" s="71" t="s">
        <v>1438</v>
      </c>
      <c r="B15" s="8" t="str">
        <f t="shared" si="0"/>
        <v>Snh_NedAkU_UY</v>
      </c>
      <c r="C15" s="8" t="str">
        <f t="shared" si="0"/>
        <v>Snh_NedAkU_GY</v>
      </c>
      <c r="D15" s="9" t="s">
        <v>1</v>
      </c>
      <c r="E15" s="9"/>
      <c r="F15" s="9" t="s">
        <v>708</v>
      </c>
      <c r="G15" s="10">
        <f t="shared" si="1"/>
        <v>10142711</v>
      </c>
    </row>
    <row r="16" spans="1:7" x14ac:dyDescent="0.25">
      <c r="A16" s="8"/>
      <c r="B16" s="8" t="str">
        <f t="shared" si="0"/>
        <v>Snh__UY</v>
      </c>
      <c r="C16" s="8" t="str">
        <f t="shared" si="0"/>
        <v>Snh__GY</v>
      </c>
      <c r="D16" s="9"/>
      <c r="E16" s="9"/>
      <c r="F16" s="9"/>
      <c r="G16" s="12"/>
    </row>
    <row r="17" spans="1:7" x14ac:dyDescent="0.25">
      <c r="A17" s="8"/>
      <c r="B17" s="8" t="str">
        <f t="shared" si="0"/>
        <v>Snh__UY</v>
      </c>
      <c r="C17" s="8" t="str">
        <f t="shared" si="0"/>
        <v>Snh__GY</v>
      </c>
      <c r="D17" s="9"/>
      <c r="E17" s="9"/>
      <c r="F17" s="28" t="s">
        <v>508</v>
      </c>
      <c r="G17" s="12"/>
    </row>
    <row r="18" spans="1:7" x14ac:dyDescent="0.25">
      <c r="A18" s="8" t="s">
        <v>514</v>
      </c>
      <c r="B18" s="8" t="str">
        <f t="shared" si="0"/>
        <v>Snh_KrAkP_UY</v>
      </c>
      <c r="C18" s="8" t="str">
        <f t="shared" si="0"/>
        <v>Snh_KrAkP_GY</v>
      </c>
      <c r="D18" s="9" t="s">
        <v>0</v>
      </c>
      <c r="E18" s="9"/>
      <c r="F18" s="9" t="s">
        <v>509</v>
      </c>
      <c r="G18" s="10">
        <f>INDEX(data,2,MATCH(B18,variabel,0))</f>
        <v>106433</v>
      </c>
    </row>
    <row r="19" spans="1:7" x14ac:dyDescent="0.25">
      <c r="A19" s="8"/>
      <c r="B19" s="8" t="str">
        <f t="shared" si="0"/>
        <v>Snh__UY</v>
      </c>
      <c r="C19" s="8" t="str">
        <f t="shared" si="0"/>
        <v>Snh__GY</v>
      </c>
      <c r="D19" s="9"/>
      <c r="E19" s="9"/>
      <c r="F19" s="28" t="s">
        <v>502</v>
      </c>
      <c r="G19" s="12"/>
    </row>
    <row r="20" spans="1:7" x14ac:dyDescent="0.25">
      <c r="A20" s="8" t="s">
        <v>515</v>
      </c>
      <c r="B20" s="8" t="str">
        <f t="shared" si="0"/>
        <v>Snh_KrVkr_UY</v>
      </c>
      <c r="C20" s="8" t="str">
        <f t="shared" si="0"/>
        <v>Snh_KrVkr_GY</v>
      </c>
      <c r="D20" s="9"/>
      <c r="E20" s="9" t="s">
        <v>554</v>
      </c>
      <c r="F20" s="9" t="s">
        <v>331</v>
      </c>
      <c r="G20" s="10">
        <f t="shared" ref="G20:G26" si="2">INDEX(data,2,MATCH(B20,variabel,0))</f>
        <v>0</v>
      </c>
    </row>
    <row r="21" spans="1:7" x14ac:dyDescent="0.25">
      <c r="A21" s="8" t="s">
        <v>516</v>
      </c>
      <c r="B21" s="8" t="str">
        <f t="shared" si="0"/>
        <v>Snh_KrNh_UY</v>
      </c>
      <c r="C21" s="8" t="str">
        <f t="shared" si="0"/>
        <v>Snh_KrNh_GY</v>
      </c>
      <c r="D21" s="9"/>
      <c r="E21" s="9" t="s">
        <v>555</v>
      </c>
      <c r="F21" s="9" t="s">
        <v>506</v>
      </c>
      <c r="G21" s="10">
        <f t="shared" si="2"/>
        <v>45189</v>
      </c>
    </row>
    <row r="22" spans="1:7" ht="25.5" x14ac:dyDescent="0.25">
      <c r="A22" s="8" t="s">
        <v>517</v>
      </c>
      <c r="B22" s="8" t="str">
        <f t="shared" si="0"/>
        <v>Snh_KrT_UY</v>
      </c>
      <c r="C22" s="8" t="str">
        <f t="shared" si="0"/>
        <v>Snh_KrT_GY</v>
      </c>
      <c r="D22" s="9"/>
      <c r="E22" s="9" t="s">
        <v>556</v>
      </c>
      <c r="F22" s="13" t="s">
        <v>513</v>
      </c>
      <c r="G22" s="10">
        <f t="shared" si="2"/>
        <v>22935</v>
      </c>
    </row>
    <row r="23" spans="1:7" x14ac:dyDescent="0.25">
      <c r="A23" s="8" t="s">
        <v>518</v>
      </c>
      <c r="B23" s="8" t="str">
        <f t="shared" si="0"/>
        <v>Snh_KrX_UY</v>
      </c>
      <c r="C23" s="8" t="str">
        <f t="shared" si="0"/>
        <v>Snh_KrX_GY</v>
      </c>
      <c r="D23" s="9"/>
      <c r="E23" s="9" t="s">
        <v>557</v>
      </c>
      <c r="F23" s="9" t="s">
        <v>503</v>
      </c>
      <c r="G23" s="10">
        <f t="shared" si="2"/>
        <v>-12346</v>
      </c>
    </row>
    <row r="24" spans="1:7" x14ac:dyDescent="0.25">
      <c r="A24" s="8" t="s">
        <v>519</v>
      </c>
      <c r="B24" s="8" t="str">
        <f t="shared" si="0"/>
        <v>Snh_KrVre_UY</v>
      </c>
      <c r="C24" s="8" t="str">
        <f t="shared" si="0"/>
        <v>Snh_KrVre_GY</v>
      </c>
      <c r="D24" s="9"/>
      <c r="E24" s="9" t="s">
        <v>558</v>
      </c>
      <c r="F24" s="9" t="s">
        <v>504</v>
      </c>
      <c r="G24" s="10">
        <f t="shared" si="2"/>
        <v>0</v>
      </c>
    </row>
    <row r="25" spans="1:7" x14ac:dyDescent="0.25">
      <c r="A25" s="8" t="s">
        <v>520</v>
      </c>
      <c r="B25" s="8" t="str">
        <f t="shared" si="0"/>
        <v>Snh_KrEt_UY</v>
      </c>
      <c r="C25" s="8" t="str">
        <f t="shared" si="0"/>
        <v>Snh_KrEt_GY</v>
      </c>
      <c r="D25" s="9"/>
      <c r="E25" s="9" t="s">
        <v>559</v>
      </c>
      <c r="F25" s="9" t="s">
        <v>510</v>
      </c>
      <c r="G25" s="10">
        <f t="shared" si="2"/>
        <v>48761</v>
      </c>
    </row>
    <row r="26" spans="1:7" x14ac:dyDescent="0.25">
      <c r="A26" s="8" t="s">
        <v>521</v>
      </c>
      <c r="B26" s="8" t="str">
        <f t="shared" si="0"/>
        <v>Snh_KrAkU_UY</v>
      </c>
      <c r="C26" s="8" t="str">
        <f t="shared" si="0"/>
        <v>Snh_KrAkU_GY</v>
      </c>
      <c r="D26" s="9" t="s">
        <v>1</v>
      </c>
      <c r="E26" s="9"/>
      <c r="F26" s="9" t="s">
        <v>709</v>
      </c>
      <c r="G26" s="10">
        <f t="shared" si="2"/>
        <v>67581</v>
      </c>
    </row>
    <row r="27" spans="1:7" x14ac:dyDescent="0.25">
      <c r="A27" s="8"/>
      <c r="B27" s="8" t="str">
        <f t="shared" si="0"/>
        <v>Snh__UY</v>
      </c>
      <c r="C27" s="8" t="str">
        <f t="shared" si="0"/>
        <v>Snh__GY</v>
      </c>
      <c r="D27" s="9"/>
      <c r="E27" s="9"/>
      <c r="F27" s="9"/>
      <c r="G27" s="12"/>
    </row>
    <row r="28" spans="1:7" x14ac:dyDescent="0.25">
      <c r="A28" s="8"/>
      <c r="B28" s="8" t="str">
        <f t="shared" si="0"/>
        <v>Snh__UY</v>
      </c>
      <c r="C28" s="8" t="str">
        <f t="shared" si="0"/>
        <v>Snh__GY</v>
      </c>
      <c r="D28" s="9"/>
      <c r="E28" s="9"/>
      <c r="F28" s="28" t="s">
        <v>511</v>
      </c>
      <c r="G28" s="12"/>
    </row>
    <row r="29" spans="1:7" x14ac:dyDescent="0.25">
      <c r="A29" s="8" t="s">
        <v>522</v>
      </c>
      <c r="B29" s="8" t="str">
        <f t="shared" si="0"/>
        <v>Snh_EtIn_UY</v>
      </c>
      <c r="C29" s="8" t="str">
        <f t="shared" si="0"/>
        <v>Snh_EtIn_GY</v>
      </c>
      <c r="D29" s="9" t="s">
        <v>0</v>
      </c>
      <c r="E29" s="9"/>
      <c r="F29" s="9" t="s">
        <v>1430</v>
      </c>
      <c r="G29" s="10">
        <f>INDEX(data,2,MATCH(B29,variabel,0))</f>
        <v>500907</v>
      </c>
    </row>
    <row r="30" spans="1:7" x14ac:dyDescent="0.25">
      <c r="A30" s="8" t="s">
        <v>523</v>
      </c>
      <c r="B30" s="8" t="str">
        <f t="shared" si="0"/>
        <v>Snh_EtAfF_UY</v>
      </c>
      <c r="C30" s="8" t="str">
        <f t="shared" si="0"/>
        <v>Snh_EtAfF_GY</v>
      </c>
      <c r="D30" s="9" t="s">
        <v>1</v>
      </c>
      <c r="E30" s="9"/>
      <c r="F30" s="9" t="s">
        <v>512</v>
      </c>
      <c r="G30" s="10">
        <f>INDEX(data,2,MATCH(B30,variabel,0))</f>
        <v>315318</v>
      </c>
    </row>
    <row r="31" spans="1:7" x14ac:dyDescent="0.25"/>
    <row r="32" spans="1:7" hidden="1" x14ac:dyDescent="0.25"/>
    <row r="33" hidden="1" x14ac:dyDescent="0.25"/>
    <row r="34" x14ac:dyDescent="0.25"/>
    <row r="35" x14ac:dyDescent="0.25"/>
    <row r="36" x14ac:dyDescent="0.25"/>
    <row r="37" x14ac:dyDescent="0.25"/>
    <row r="38" x14ac:dyDescent="0.25"/>
    <row r="39" x14ac:dyDescent="0.25"/>
    <row r="40" x14ac:dyDescent="0.25"/>
    <row r="41" x14ac:dyDescent="0.25"/>
    <row r="42" x14ac:dyDescent="0.25"/>
    <row r="43" x14ac:dyDescent="0.25"/>
    <row r="44" x14ac:dyDescent="0.25"/>
    <row r="45" x14ac:dyDescent="0.25"/>
  </sheetData>
  <sheetProtection password="BF77" sheet="1" objects="1" scenarios="1"/>
  <mergeCells count="1">
    <mergeCell ref="D3:F3"/>
  </mergeCells>
  <hyperlinks>
    <hyperlink ref="D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1" orientation="landscape" r:id="rId1"/>
  <headerFooter>
    <oddHeader>&amp;C&amp;G</oddHeader>
    <oddFooter>&amp;A</oddFooter>
  </headerFooter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J17"/>
  <sheetViews>
    <sheetView showGridLines="0" topLeftCell="E1" zoomScaleNormal="100" workbookViewId="0">
      <selection activeCell="B26" sqref="B26"/>
    </sheetView>
  </sheetViews>
  <sheetFormatPr defaultColWidth="0" defaultRowHeight="15" zeroHeight="1" x14ac:dyDescent="0.25"/>
  <cols>
    <col min="1" max="1" width="8.85546875" style="1" hidden="1" customWidth="1"/>
    <col min="2" max="2" width="14.85546875" style="1" hidden="1" customWidth="1"/>
    <col min="3" max="3" width="21" style="1" hidden="1" customWidth="1"/>
    <col min="4" max="4" width="21.140625" style="1" hidden="1" customWidth="1"/>
    <col min="5" max="5" width="9.140625" style="1" customWidth="1"/>
    <col min="6" max="6" width="69.85546875" style="1" customWidth="1"/>
    <col min="7" max="7" width="11" style="1" customWidth="1"/>
    <col min="8" max="8" width="10.7109375" style="1" customWidth="1"/>
    <col min="9" max="9" width="9.85546875" style="1" customWidth="1"/>
    <col min="10" max="10" width="3.7109375" style="1" customWidth="1"/>
    <col min="11" max="16384" width="9.140625" style="1" hidden="1"/>
  </cols>
  <sheetData>
    <row r="1" spans="1:9" x14ac:dyDescent="0.25">
      <c r="E1" s="2" t="s">
        <v>735</v>
      </c>
    </row>
    <row r="2" spans="1:9" x14ac:dyDescent="0.25">
      <c r="F2" s="3"/>
    </row>
    <row r="3" spans="1:9" ht="35.25" customHeight="1" x14ac:dyDescent="0.25">
      <c r="A3" s="73" t="s">
        <v>1293</v>
      </c>
      <c r="E3" s="91" t="s">
        <v>1292</v>
      </c>
      <c r="F3" s="88"/>
      <c r="G3" s="88"/>
      <c r="H3" s="18"/>
      <c r="I3" s="18"/>
    </row>
    <row r="4" spans="1:9" ht="14.25" customHeight="1" x14ac:dyDescent="0.25">
      <c r="E4" s="110" t="s">
        <v>734</v>
      </c>
      <c r="F4" s="111"/>
      <c r="G4" s="111"/>
      <c r="H4" s="111"/>
      <c r="I4" s="112"/>
    </row>
    <row r="5" spans="1:9" ht="27.75" customHeight="1" x14ac:dyDescent="0.25">
      <c r="A5" s="4" t="s">
        <v>31</v>
      </c>
      <c r="B5" s="4" t="s">
        <v>487</v>
      </c>
      <c r="C5" s="4" t="s">
        <v>498</v>
      </c>
      <c r="D5" s="4" t="s">
        <v>665</v>
      </c>
      <c r="E5" s="9"/>
      <c r="F5" s="11"/>
      <c r="G5" s="7" t="s">
        <v>672</v>
      </c>
      <c r="H5" s="7" t="s">
        <v>673</v>
      </c>
      <c r="I5" s="12" t="s">
        <v>666</v>
      </c>
    </row>
    <row r="6" spans="1:9" x14ac:dyDescent="0.25">
      <c r="A6" s="8" t="s">
        <v>494</v>
      </c>
      <c r="B6" s="8" t="str">
        <f>$A$3&amp;"_"&amp;$A6&amp;"_"&amp;B$5</f>
        <v>ssb_KrP_Ind</v>
      </c>
      <c r="C6" s="8" t="str">
        <f t="shared" ref="C6:D14" si="0">$A$3&amp;"_"&amp;$A6&amp;"_"&amp;C$5</f>
        <v>ssb_KrP_Udl</v>
      </c>
      <c r="D6" s="8" t="str">
        <f t="shared" si="0"/>
        <v>ssb_KrP_Ant</v>
      </c>
      <c r="E6" s="9"/>
      <c r="F6" s="11" t="s">
        <v>488</v>
      </c>
      <c r="G6" s="10">
        <f t="shared" ref="G6:H9" si="1">INDEX(data,2,MATCH(B6,variabel,0))</f>
        <v>46</v>
      </c>
      <c r="H6" s="10">
        <f t="shared" si="1"/>
        <v>3</v>
      </c>
      <c r="I6" s="9"/>
    </row>
    <row r="7" spans="1:9" x14ac:dyDescent="0.25">
      <c r="A7" s="8" t="s">
        <v>495</v>
      </c>
      <c r="B7" s="8" t="str">
        <f t="shared" ref="B7:B14" si="2">$A$3&amp;"_"&amp;$A7&amp;"_"&amp;B$5</f>
        <v>ssb_Ny_Ind</v>
      </c>
      <c r="C7" s="8" t="str">
        <f t="shared" si="0"/>
        <v>ssb_Ny_Udl</v>
      </c>
      <c r="D7" s="8" t="str">
        <f t="shared" si="0"/>
        <v>ssb_Ny_Ant</v>
      </c>
      <c r="E7" s="9" t="s">
        <v>0</v>
      </c>
      <c r="F7" s="9" t="s">
        <v>489</v>
      </c>
      <c r="G7" s="10">
        <f t="shared" si="1"/>
        <v>0</v>
      </c>
      <c r="H7" s="10">
        <f t="shared" si="1"/>
        <v>0</v>
      </c>
      <c r="I7" s="9"/>
    </row>
    <row r="8" spans="1:9" x14ac:dyDescent="0.25">
      <c r="A8" s="8" t="s">
        <v>496</v>
      </c>
      <c r="B8" s="8" t="str">
        <f t="shared" si="2"/>
        <v>ssb_Ned_Ind</v>
      </c>
      <c r="C8" s="8" t="str">
        <f t="shared" si="0"/>
        <v>ssb_Ned_Udl</v>
      </c>
      <c r="D8" s="8" t="str">
        <f t="shared" si="0"/>
        <v>ssb_Ned_Ant</v>
      </c>
      <c r="E8" s="9" t="s">
        <v>1</v>
      </c>
      <c r="F8" s="9" t="s">
        <v>490</v>
      </c>
      <c r="G8" s="10">
        <f t="shared" si="1"/>
        <v>0</v>
      </c>
      <c r="H8" s="10">
        <f t="shared" si="1"/>
        <v>0</v>
      </c>
      <c r="I8" s="9"/>
    </row>
    <row r="9" spans="1:9" x14ac:dyDescent="0.25">
      <c r="A9" s="8" t="s">
        <v>497</v>
      </c>
      <c r="B9" s="8" t="str">
        <f t="shared" si="2"/>
        <v>ssb_KrU_Ind</v>
      </c>
      <c r="C9" s="8" t="str">
        <f t="shared" si="0"/>
        <v>ssb_KrU_Udl</v>
      </c>
      <c r="D9" s="8" t="str">
        <f t="shared" si="0"/>
        <v>ssb_KrU_Ant</v>
      </c>
      <c r="E9" s="9"/>
      <c r="F9" s="11" t="s">
        <v>491</v>
      </c>
      <c r="G9" s="10">
        <f t="shared" si="1"/>
        <v>46</v>
      </c>
      <c r="H9" s="10">
        <f t="shared" si="1"/>
        <v>3</v>
      </c>
      <c r="I9" s="9"/>
    </row>
    <row r="10" spans="1:9" x14ac:dyDescent="0.25">
      <c r="A10" s="8"/>
      <c r="B10" s="8"/>
      <c r="C10" s="8"/>
      <c r="D10" s="8"/>
      <c r="E10" s="9"/>
      <c r="F10" s="9"/>
      <c r="G10" s="9"/>
      <c r="H10" s="9"/>
      <c r="I10" s="9"/>
    </row>
    <row r="11" spans="1:9" x14ac:dyDescent="0.25">
      <c r="A11" s="8"/>
      <c r="B11" s="8"/>
      <c r="C11" s="8"/>
      <c r="D11" s="8"/>
      <c r="E11" s="9"/>
      <c r="F11" s="11" t="s">
        <v>492</v>
      </c>
      <c r="G11" s="9"/>
      <c r="H11" s="9"/>
      <c r="I11" s="9"/>
    </row>
    <row r="12" spans="1:9" x14ac:dyDescent="0.25">
      <c r="A12" s="8" t="s">
        <v>677</v>
      </c>
      <c r="B12" s="8" t="str">
        <f t="shared" si="2"/>
        <v>ssb_BeK_Ind</v>
      </c>
      <c r="C12" s="8" t="str">
        <f t="shared" si="0"/>
        <v>ssb_BeK_Udl</v>
      </c>
      <c r="D12" s="8" t="str">
        <f t="shared" si="0"/>
        <v>ssb_BeK_Ant</v>
      </c>
      <c r="E12" s="9" t="s">
        <v>0</v>
      </c>
      <c r="F12" s="9" t="s">
        <v>493</v>
      </c>
      <c r="G12" s="9"/>
      <c r="H12" s="9"/>
      <c r="I12" s="10">
        <f>INDEX(data,2,MATCH(D12,variabel,0))</f>
        <v>3124</v>
      </c>
    </row>
    <row r="13" spans="1:9" x14ac:dyDescent="0.25">
      <c r="A13" s="8" t="s">
        <v>678</v>
      </c>
      <c r="B13" s="8" t="str">
        <f t="shared" si="2"/>
        <v>ssb_BeX_Ind</v>
      </c>
      <c r="C13" s="8" t="str">
        <f t="shared" si="0"/>
        <v>ssb_BeX_Udl</v>
      </c>
      <c r="D13" s="8" t="str">
        <f t="shared" si="0"/>
        <v>ssb_BeX_Ant</v>
      </c>
      <c r="E13" s="9" t="s">
        <v>1</v>
      </c>
      <c r="F13" s="9" t="s">
        <v>438</v>
      </c>
      <c r="G13" s="9"/>
      <c r="H13" s="9"/>
      <c r="I13" s="10">
        <f>INDEX(data,2,MATCH(D13,variabel,0))</f>
        <v>0</v>
      </c>
    </row>
    <row r="14" spans="1:9" x14ac:dyDescent="0.25">
      <c r="A14" s="8" t="s">
        <v>679</v>
      </c>
      <c r="B14" s="8" t="str">
        <f t="shared" si="2"/>
        <v>ssb_BeTot_Ind</v>
      </c>
      <c r="C14" s="8" t="str">
        <f t="shared" si="0"/>
        <v>ssb_BeTot_Udl</v>
      </c>
      <c r="D14" s="8" t="str">
        <f t="shared" si="0"/>
        <v>ssb_BeTot_Ant</v>
      </c>
      <c r="E14" s="9"/>
      <c r="F14" s="11" t="s">
        <v>206</v>
      </c>
      <c r="G14" s="9"/>
      <c r="H14" s="9"/>
      <c r="I14" s="10">
        <f>INDEX(data,2,MATCH(D14,variabel,0))</f>
        <v>3124</v>
      </c>
    </row>
    <row r="15" spans="1:9" x14ac:dyDescent="0.25"/>
    <row r="16" spans="1:9" hidden="1" x14ac:dyDescent="0.25"/>
    <row r="17" hidden="1" x14ac:dyDescent="0.25"/>
  </sheetData>
  <sheetProtection password="BF77" sheet="1" objects="1" scenarios="1"/>
  <mergeCells count="2">
    <mergeCell ref="E3:G3"/>
    <mergeCell ref="E4:I4"/>
  </mergeCells>
  <hyperlinks>
    <hyperlink ref="E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  <headerFooter>
    <oddHeader>&amp;C&amp;G</oddHeader>
    <oddFooter>&amp;A</oddFooter>
  </headerFooter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F360"/>
  <sheetViews>
    <sheetView showGridLines="0" topLeftCell="C1" workbookViewId="0">
      <selection activeCell="D3" sqref="D3:D4"/>
    </sheetView>
  </sheetViews>
  <sheetFormatPr defaultColWidth="0" defaultRowHeight="15" zeroHeight="1" x14ac:dyDescent="0.25"/>
  <cols>
    <col min="1" max="1" width="16" style="1" hidden="1" customWidth="1"/>
    <col min="2" max="2" width="24.140625" style="1" hidden="1" customWidth="1"/>
    <col min="3" max="3" width="12.85546875" style="1" customWidth="1"/>
    <col min="4" max="4" width="68.42578125" style="1" customWidth="1"/>
    <col min="5" max="5" width="13.7109375" style="1" bestFit="1" customWidth="1"/>
    <col min="6" max="6" width="4.42578125" style="35" customWidth="1"/>
    <col min="7" max="16384" width="9.140625" style="1" hidden="1"/>
  </cols>
  <sheetData>
    <row r="1" spans="1:5" x14ac:dyDescent="0.25">
      <c r="C1" s="74" t="s">
        <v>735</v>
      </c>
      <c r="D1" s="16"/>
      <c r="E1" s="37"/>
    </row>
    <row r="2" spans="1:5" customFormat="1" x14ac:dyDescent="0.25"/>
    <row r="3" spans="1:5" x14ac:dyDescent="0.25">
      <c r="C3" s="116" t="s">
        <v>1319</v>
      </c>
      <c r="D3" s="115" t="s">
        <v>1047</v>
      </c>
      <c r="E3" s="44"/>
    </row>
    <row r="4" spans="1:5" x14ac:dyDescent="0.25">
      <c r="C4" s="117"/>
      <c r="D4" s="115"/>
      <c r="E4" s="44"/>
    </row>
    <row r="5" spans="1:5" x14ac:dyDescent="0.25">
      <c r="C5" s="20" t="s">
        <v>1318</v>
      </c>
      <c r="D5" s="34">
        <f>INDEX(drop_regnr_inst,MATCH(D3,Drop_inst,0))</f>
        <v>20001</v>
      </c>
      <c r="E5" s="16"/>
    </row>
    <row r="6" spans="1:5" customFormat="1" x14ac:dyDescent="0.25"/>
    <row r="7" spans="1:5" ht="35.25" customHeight="1" x14ac:dyDescent="0.25">
      <c r="A7" s="1" t="s">
        <v>1246</v>
      </c>
      <c r="C7" s="113" t="s">
        <v>1304</v>
      </c>
      <c r="D7" s="106"/>
      <c r="E7" s="114"/>
    </row>
    <row r="8" spans="1:5" ht="38.25" x14ac:dyDescent="0.25">
      <c r="A8" s="4" t="s">
        <v>31</v>
      </c>
      <c r="B8" s="4"/>
      <c r="C8" s="38"/>
      <c r="D8" s="6"/>
      <c r="E8" s="39" t="s">
        <v>667</v>
      </c>
    </row>
    <row r="9" spans="1:5" x14ac:dyDescent="0.25">
      <c r="A9" s="8" t="s">
        <v>32</v>
      </c>
      <c r="B9" s="8" t="str">
        <f>$A$7&amp;"_"&amp;A9&amp;"_RY"</f>
        <v>Res_Rind_RY</v>
      </c>
      <c r="C9" s="40" t="s">
        <v>0</v>
      </c>
      <c r="D9" s="9" t="s">
        <v>14</v>
      </c>
      <c r="E9" s="41">
        <f>INDEX(data_inst,MATCH($D$5,regnr_inst,0),MATCH(B9,variabel_inst,0))</f>
        <v>18038314</v>
      </c>
    </row>
    <row r="10" spans="1:5" x14ac:dyDescent="0.25">
      <c r="A10" s="8" t="s">
        <v>33</v>
      </c>
      <c r="B10" s="8" t="str">
        <f t="shared" ref="B10:B26" si="0">$A$7&amp;"_"&amp;A10&amp;"_RY"</f>
        <v>Res_Rudg_RY</v>
      </c>
      <c r="C10" s="40" t="s">
        <v>1</v>
      </c>
      <c r="D10" s="9" t="s">
        <v>15</v>
      </c>
      <c r="E10" s="41">
        <f t="shared" ref="E10:E26" si="1">INDEX(data_inst,MATCH($D$5,regnr_inst,0),MATCH(B10,variabel_inst,0))</f>
        <v>14122687</v>
      </c>
    </row>
    <row r="11" spans="1:5" x14ac:dyDescent="0.25">
      <c r="A11" s="8" t="s">
        <v>605</v>
      </c>
      <c r="B11" s="8" t="str">
        <f t="shared" si="0"/>
        <v>Res_TotR_RY</v>
      </c>
      <c r="C11" s="40"/>
      <c r="D11" s="28" t="s">
        <v>16</v>
      </c>
      <c r="E11" s="41">
        <f t="shared" si="1"/>
        <v>3915627</v>
      </c>
    </row>
    <row r="12" spans="1:5" x14ac:dyDescent="0.25">
      <c r="A12" s="8" t="s">
        <v>34</v>
      </c>
      <c r="B12" s="8" t="str">
        <f t="shared" si="0"/>
        <v>Res_UdAk_RY</v>
      </c>
      <c r="C12" s="40" t="s">
        <v>2</v>
      </c>
      <c r="D12" s="9" t="s">
        <v>17</v>
      </c>
      <c r="E12" s="41">
        <f t="shared" si="1"/>
        <v>161883</v>
      </c>
    </row>
    <row r="13" spans="1:5" x14ac:dyDescent="0.25">
      <c r="A13" s="8" t="s">
        <v>606</v>
      </c>
      <c r="B13" s="8" t="str">
        <f t="shared" si="0"/>
        <v>Res_GPi_RY</v>
      </c>
      <c r="C13" s="40" t="s">
        <v>3</v>
      </c>
      <c r="D13" s="9" t="s">
        <v>18</v>
      </c>
      <c r="E13" s="41">
        <f t="shared" si="1"/>
        <v>681628</v>
      </c>
    </row>
    <row r="14" spans="1:5" x14ac:dyDescent="0.25">
      <c r="A14" s="8" t="s">
        <v>607</v>
      </c>
      <c r="B14" s="8" t="str">
        <f t="shared" si="0"/>
        <v>Res_GPu_RY</v>
      </c>
      <c r="C14" s="40" t="s">
        <v>4</v>
      </c>
      <c r="D14" s="9" t="s">
        <v>19</v>
      </c>
      <c r="E14" s="41">
        <f t="shared" si="1"/>
        <v>503577</v>
      </c>
    </row>
    <row r="15" spans="1:5" x14ac:dyDescent="0.25">
      <c r="A15" s="8" t="s">
        <v>608</v>
      </c>
      <c r="B15" s="8" t="str">
        <f t="shared" si="0"/>
        <v>Res_RGTot_RY</v>
      </c>
      <c r="C15" s="40"/>
      <c r="D15" s="28" t="s">
        <v>20</v>
      </c>
      <c r="E15" s="41">
        <f t="shared" si="1"/>
        <v>4255561</v>
      </c>
    </row>
    <row r="16" spans="1:5" x14ac:dyDescent="0.25">
      <c r="A16" s="8" t="s">
        <v>35</v>
      </c>
      <c r="B16" s="8" t="str">
        <f t="shared" si="0"/>
        <v>Res_Kreg_RY</v>
      </c>
      <c r="C16" s="40" t="s">
        <v>5</v>
      </c>
      <c r="D16" s="9" t="s">
        <v>21</v>
      </c>
      <c r="E16" s="41">
        <f t="shared" si="1"/>
        <v>1524324</v>
      </c>
    </row>
    <row r="17" spans="1:5" x14ac:dyDescent="0.25">
      <c r="A17" s="8" t="s">
        <v>609</v>
      </c>
      <c r="B17" s="8" t="str">
        <f t="shared" si="0"/>
        <v>Res_Xdi_RY</v>
      </c>
      <c r="C17" s="40" t="s">
        <v>6</v>
      </c>
      <c r="D17" s="9" t="s">
        <v>22</v>
      </c>
      <c r="E17" s="41">
        <f t="shared" si="1"/>
        <v>2044015</v>
      </c>
    </row>
    <row r="18" spans="1:5" x14ac:dyDescent="0.25">
      <c r="A18" s="8" t="s">
        <v>610</v>
      </c>
      <c r="B18" s="8" t="str">
        <f t="shared" si="0"/>
        <v>Res_UPa_RY</v>
      </c>
      <c r="C18" s="40" t="s">
        <v>7</v>
      </c>
      <c r="D18" s="9" t="s">
        <v>23</v>
      </c>
      <c r="E18" s="41">
        <f t="shared" si="1"/>
        <v>2638431</v>
      </c>
    </row>
    <row r="19" spans="1:5" x14ac:dyDescent="0.25">
      <c r="A19" s="8" t="s">
        <v>36</v>
      </c>
      <c r="B19" s="8" t="str">
        <f t="shared" si="0"/>
        <v>Res_ImMa_RY</v>
      </c>
      <c r="C19" s="40" t="s">
        <v>8</v>
      </c>
      <c r="D19" s="9" t="s">
        <v>24</v>
      </c>
      <c r="E19" s="41">
        <f t="shared" si="1"/>
        <v>278369</v>
      </c>
    </row>
    <row r="20" spans="1:5" x14ac:dyDescent="0.25">
      <c r="A20" s="8" t="s">
        <v>611</v>
      </c>
      <c r="B20" s="8" t="str">
        <f t="shared" si="0"/>
        <v>Res_Xdu_RY</v>
      </c>
      <c r="C20" s="40" t="s">
        <v>9</v>
      </c>
      <c r="D20" s="9" t="s">
        <v>25</v>
      </c>
      <c r="E20" s="41">
        <f t="shared" si="1"/>
        <v>167021</v>
      </c>
    </row>
    <row r="21" spans="1:5" x14ac:dyDescent="0.25">
      <c r="A21" s="8" t="s">
        <v>612</v>
      </c>
      <c r="B21" s="8" t="str">
        <f t="shared" si="0"/>
        <v>Res_UGn_RY</v>
      </c>
      <c r="C21" s="40" t="s">
        <v>10</v>
      </c>
      <c r="D21" s="9" t="s">
        <v>26</v>
      </c>
      <c r="E21" s="41">
        <f t="shared" si="1"/>
        <v>695822</v>
      </c>
    </row>
    <row r="22" spans="1:5" x14ac:dyDescent="0.25">
      <c r="A22" s="8" t="s">
        <v>613</v>
      </c>
      <c r="B22" s="8" t="str">
        <f t="shared" si="0"/>
        <v>Res_Rat_RY</v>
      </c>
      <c r="C22" s="40" t="s">
        <v>11</v>
      </c>
      <c r="D22" s="9" t="s">
        <v>27</v>
      </c>
      <c r="E22" s="41">
        <f t="shared" si="1"/>
        <v>3954127</v>
      </c>
    </row>
    <row r="23" spans="1:5" x14ac:dyDescent="0.25">
      <c r="A23" s="8" t="s">
        <v>614</v>
      </c>
      <c r="B23" s="8" t="str">
        <f t="shared" si="0"/>
        <v>Res_Raa_RY</v>
      </c>
      <c r="C23" s="40" t="s">
        <v>12</v>
      </c>
      <c r="D23" s="9" t="s">
        <v>28</v>
      </c>
      <c r="E23" s="41">
        <f t="shared" si="1"/>
        <v>0</v>
      </c>
    </row>
    <row r="24" spans="1:5" x14ac:dyDescent="0.25">
      <c r="A24" s="8" t="s">
        <v>615</v>
      </c>
      <c r="B24" s="8" t="str">
        <f t="shared" si="0"/>
        <v>Res_RfS_RY</v>
      </c>
      <c r="C24" s="40"/>
      <c r="D24" s="28" t="s">
        <v>29</v>
      </c>
      <c r="E24" s="41">
        <f t="shared" si="1"/>
        <v>7998385</v>
      </c>
    </row>
    <row r="25" spans="1:5" x14ac:dyDescent="0.25">
      <c r="A25" s="8" t="s">
        <v>30</v>
      </c>
      <c r="B25" s="8" t="str">
        <f t="shared" si="0"/>
        <v>Res_Skat_RY</v>
      </c>
      <c r="C25" s="40" t="s">
        <v>13</v>
      </c>
      <c r="D25" s="9" t="s">
        <v>30</v>
      </c>
      <c r="E25" s="41">
        <f t="shared" si="1"/>
        <v>554908</v>
      </c>
    </row>
    <row r="26" spans="1:5" x14ac:dyDescent="0.25">
      <c r="A26" s="8" t="s">
        <v>616</v>
      </c>
      <c r="B26" s="8" t="str">
        <f t="shared" si="0"/>
        <v>Res_RP_RY</v>
      </c>
      <c r="C26" s="42"/>
      <c r="D26" s="43" t="s">
        <v>501</v>
      </c>
      <c r="E26" s="41">
        <f t="shared" si="1"/>
        <v>7443477</v>
      </c>
    </row>
    <row r="27" spans="1:5" x14ac:dyDescent="0.25">
      <c r="C27" s="36"/>
      <c r="D27" s="36"/>
    </row>
    <row r="28" spans="1:5" hidden="1" x14ac:dyDescent="0.25"/>
    <row r="29" spans="1:5" hidden="1" x14ac:dyDescent="0.25"/>
    <row r="30" spans="1:5" hidden="1" x14ac:dyDescent="0.25"/>
    <row r="31" spans="1:5" hidden="1" x14ac:dyDescent="0.25"/>
    <row r="32" spans="1:5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  <row r="322" hidden="1" x14ac:dyDescent="0.25"/>
    <row r="323" hidden="1" x14ac:dyDescent="0.25"/>
    <row r="324" hidden="1" x14ac:dyDescent="0.25"/>
    <row r="325" hidden="1" x14ac:dyDescent="0.25"/>
    <row r="326" hidden="1" x14ac:dyDescent="0.25"/>
    <row r="327" hidden="1" x14ac:dyDescent="0.25"/>
    <row r="328" hidden="1" x14ac:dyDescent="0.25"/>
    <row r="329" hidden="1" x14ac:dyDescent="0.25"/>
    <row r="330" hidden="1" x14ac:dyDescent="0.25"/>
    <row r="331" hidden="1" x14ac:dyDescent="0.25"/>
    <row r="332" hidden="1" x14ac:dyDescent="0.25"/>
    <row r="333" hidden="1" x14ac:dyDescent="0.25"/>
    <row r="334" hidden="1" x14ac:dyDescent="0.25"/>
    <row r="335" hidden="1" x14ac:dyDescent="0.25"/>
    <row r="336" hidden="1" x14ac:dyDescent="0.25"/>
    <row r="337" hidden="1" x14ac:dyDescent="0.25"/>
    <row r="338" hidden="1" x14ac:dyDescent="0.25"/>
    <row r="339" hidden="1" x14ac:dyDescent="0.25"/>
    <row r="340" hidden="1" x14ac:dyDescent="0.25"/>
    <row r="341" hidden="1" x14ac:dyDescent="0.25"/>
    <row r="342" hidden="1" x14ac:dyDescent="0.25"/>
    <row r="343" hidden="1" x14ac:dyDescent="0.25"/>
    <row r="344" hidden="1" x14ac:dyDescent="0.25"/>
    <row r="345" hidden="1" x14ac:dyDescent="0.25"/>
    <row r="346" hidden="1" x14ac:dyDescent="0.25"/>
    <row r="347" hidden="1" x14ac:dyDescent="0.25"/>
    <row r="348" hidden="1" x14ac:dyDescent="0.25"/>
    <row r="349" hidden="1" x14ac:dyDescent="0.25"/>
    <row r="350" hidden="1" x14ac:dyDescent="0.25"/>
    <row r="351" hidden="1" x14ac:dyDescent="0.25"/>
    <row r="352" hidden="1" x14ac:dyDescent="0.25"/>
    <row r="353" hidden="1" x14ac:dyDescent="0.25"/>
    <row r="354" hidden="1" x14ac:dyDescent="0.25"/>
    <row r="355" hidden="1" x14ac:dyDescent="0.25"/>
    <row r="356" hidden="1" x14ac:dyDescent="0.25"/>
    <row r="357" hidden="1" x14ac:dyDescent="0.25"/>
    <row r="358" hidden="1" x14ac:dyDescent="0.25"/>
    <row r="359" hidden="1" x14ac:dyDescent="0.25"/>
    <row r="360" hidden="1" x14ac:dyDescent="0.25"/>
  </sheetData>
  <sheetProtection password="BF77" sheet="1" objects="1" scenarios="1"/>
  <mergeCells count="3">
    <mergeCell ref="C7:E7"/>
    <mergeCell ref="D3:D4"/>
    <mergeCell ref="C3:C4"/>
  </mergeCells>
  <dataValidations count="1">
    <dataValidation type="list" showInputMessage="1" showErrorMessage="1" sqref="D3:D4">
      <formula1>Drop_inst</formula1>
    </dataValidation>
  </dataValidation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G77"/>
  <sheetViews>
    <sheetView showGridLines="0" topLeftCell="C1" zoomScaleNormal="100" workbookViewId="0">
      <selection activeCell="D3" sqref="D3:E4"/>
    </sheetView>
  </sheetViews>
  <sheetFormatPr defaultColWidth="0" defaultRowHeight="15" zeroHeight="1" x14ac:dyDescent="0.25"/>
  <cols>
    <col min="1" max="1" width="16" style="1" hidden="1" customWidth="1"/>
    <col min="2" max="2" width="18" style="1" hidden="1" customWidth="1"/>
    <col min="3" max="3" width="13.42578125" style="1" customWidth="1"/>
    <col min="4" max="4" width="7.42578125" style="1" customWidth="1"/>
    <col min="5" max="5" width="91" style="1" customWidth="1"/>
    <col min="6" max="6" width="17" style="1" customWidth="1"/>
    <col min="7" max="7" width="9.140625" style="1" customWidth="1"/>
    <col min="8" max="16384" width="9.140625" style="1" hidden="1"/>
  </cols>
  <sheetData>
    <row r="1" spans="1:6" x14ac:dyDescent="0.25">
      <c r="C1" s="2" t="s">
        <v>735</v>
      </c>
    </row>
    <row r="2" spans="1:6" customFormat="1" x14ac:dyDescent="0.25"/>
    <row r="3" spans="1:6" x14ac:dyDescent="0.25">
      <c r="C3" s="118" t="s">
        <v>1319</v>
      </c>
      <c r="D3" s="115" t="s">
        <v>1047</v>
      </c>
      <c r="E3" s="115"/>
    </row>
    <row r="4" spans="1:6" x14ac:dyDescent="0.25">
      <c r="C4" s="119"/>
      <c r="D4" s="115"/>
      <c r="E4" s="115"/>
    </row>
    <row r="5" spans="1:6" x14ac:dyDescent="0.25">
      <c r="C5" s="20" t="s">
        <v>1318</v>
      </c>
      <c r="D5" s="34">
        <f>INDEX(drop_regnr_inst,MATCH(D3,Drop_inst,0))</f>
        <v>20001</v>
      </c>
    </row>
    <row r="6" spans="1:6" x14ac:dyDescent="0.25">
      <c r="C6" s="3"/>
      <c r="D6" s="30"/>
    </row>
    <row r="7" spans="1:6" ht="35.25" customHeight="1" x14ac:dyDescent="0.25">
      <c r="A7" s="1" t="s">
        <v>1295</v>
      </c>
      <c r="C7" s="88" t="s">
        <v>1305</v>
      </c>
      <c r="D7" s="88"/>
      <c r="E7" s="88"/>
      <c r="F7" s="88"/>
    </row>
    <row r="8" spans="1:6" s="20" customFormat="1" ht="30" customHeight="1" x14ac:dyDescent="0.25">
      <c r="C8" s="9"/>
      <c r="D8" s="9"/>
      <c r="E8" s="28"/>
      <c r="F8" s="7" t="s">
        <v>603</v>
      </c>
    </row>
    <row r="9" spans="1:6" s="20" customFormat="1" ht="30" customHeight="1" x14ac:dyDescent="0.25">
      <c r="C9" s="9"/>
      <c r="D9" s="9"/>
      <c r="E9" s="28" t="s">
        <v>44</v>
      </c>
      <c r="F9" s="7"/>
    </row>
    <row r="10" spans="1:6" x14ac:dyDescent="0.25">
      <c r="A10" s="1" t="s">
        <v>617</v>
      </c>
      <c r="B10" s="1" t="str">
        <f>$A$7&amp;"_BO_"&amp;A10</f>
        <v>bal_BO_Akac</v>
      </c>
      <c r="C10" s="9" t="s">
        <v>0</v>
      </c>
      <c r="D10" s="9"/>
      <c r="E10" s="9" t="s">
        <v>45</v>
      </c>
      <c r="F10" s="41">
        <f t="shared" ref="F10:F31" si="0">INDEX(data_inst,MATCH($D$5,regnr_inst,0),MATCH(B10,variabel_inst,0))</f>
        <v>49466</v>
      </c>
    </row>
    <row r="11" spans="1:6" x14ac:dyDescent="0.25">
      <c r="A11" s="1" t="s">
        <v>618</v>
      </c>
      <c r="B11" s="1" t="str">
        <f t="shared" ref="B11:B74" si="1">$A$7&amp;"_BO_"&amp;A11</f>
        <v>bal_BO_Agb</v>
      </c>
      <c r="C11" s="9" t="s">
        <v>1</v>
      </c>
      <c r="D11" s="9"/>
      <c r="E11" s="9" t="s">
        <v>46</v>
      </c>
      <c r="F11" s="41">
        <f t="shared" si="0"/>
        <v>0</v>
      </c>
    </row>
    <row r="12" spans="1:6" x14ac:dyDescent="0.25">
      <c r="A12" s="1" t="s">
        <v>471</v>
      </c>
      <c r="B12" s="1" t="str">
        <f t="shared" si="1"/>
        <v>bal_BO_Atkc</v>
      </c>
      <c r="C12" s="9" t="s">
        <v>2</v>
      </c>
      <c r="D12" s="9"/>
      <c r="E12" s="9" t="s">
        <v>47</v>
      </c>
      <c r="F12" s="41">
        <f t="shared" si="0"/>
        <v>907910545</v>
      </c>
    </row>
    <row r="13" spans="1:6" x14ac:dyDescent="0.25">
      <c r="A13" s="1" t="s">
        <v>472</v>
      </c>
      <c r="B13" s="1" t="str">
        <f t="shared" si="1"/>
        <v>bal_BO_Autd</v>
      </c>
      <c r="C13" s="9" t="s">
        <v>3</v>
      </c>
      <c r="D13" s="9"/>
      <c r="E13" s="9" t="s">
        <v>48</v>
      </c>
      <c r="F13" s="41">
        <f t="shared" si="0"/>
        <v>511871679</v>
      </c>
    </row>
    <row r="14" spans="1:6" x14ac:dyDescent="0.25">
      <c r="A14" s="1" t="s">
        <v>473</v>
      </c>
      <c r="B14" s="1" t="str">
        <f t="shared" si="1"/>
        <v>bal_BO_Auta</v>
      </c>
      <c r="C14" s="9" t="s">
        <v>4</v>
      </c>
      <c r="D14" s="9"/>
      <c r="E14" s="9" t="s">
        <v>49</v>
      </c>
      <c r="F14" s="41">
        <f t="shared" si="0"/>
        <v>269960</v>
      </c>
    </row>
    <row r="15" spans="1:6" x14ac:dyDescent="0.25">
      <c r="A15" s="1" t="s">
        <v>474</v>
      </c>
      <c r="B15" s="1" t="str">
        <f t="shared" si="1"/>
        <v>bal_BO_Aod</v>
      </c>
      <c r="C15" s="9" t="s">
        <v>5</v>
      </c>
      <c r="D15" s="9"/>
      <c r="E15" s="9" t="s">
        <v>50</v>
      </c>
      <c r="F15" s="41">
        <f t="shared" si="0"/>
        <v>31041994</v>
      </c>
    </row>
    <row r="16" spans="1:6" x14ac:dyDescent="0.25">
      <c r="A16" s="1" t="s">
        <v>475</v>
      </c>
      <c r="B16" s="1" t="str">
        <f t="shared" si="1"/>
        <v>bal_BO_Aoa</v>
      </c>
      <c r="C16" s="9" t="s">
        <v>6</v>
      </c>
      <c r="D16" s="9"/>
      <c r="E16" s="9" t="s">
        <v>51</v>
      </c>
      <c r="F16" s="41">
        <f t="shared" si="0"/>
        <v>0</v>
      </c>
    </row>
    <row r="17" spans="1:6" x14ac:dyDescent="0.25">
      <c r="A17" s="1" t="s">
        <v>619</v>
      </c>
      <c r="B17" s="1" t="str">
        <f t="shared" si="1"/>
        <v>bal_BO_Aak</v>
      </c>
      <c r="C17" s="9" t="s">
        <v>7</v>
      </c>
      <c r="D17" s="9"/>
      <c r="E17" s="9" t="s">
        <v>52</v>
      </c>
      <c r="F17" s="41">
        <f t="shared" si="0"/>
        <v>6487143</v>
      </c>
    </row>
    <row r="18" spans="1:6" x14ac:dyDescent="0.25">
      <c r="A18" s="1" t="s">
        <v>620</v>
      </c>
      <c r="B18" s="1" t="str">
        <f t="shared" si="1"/>
        <v>bal_BO_Akav</v>
      </c>
      <c r="C18" s="9" t="s">
        <v>8</v>
      </c>
      <c r="D18" s="9"/>
      <c r="E18" s="9" t="s">
        <v>53</v>
      </c>
      <c r="F18" s="41">
        <f t="shared" si="0"/>
        <v>29037</v>
      </c>
    </row>
    <row r="19" spans="1:6" x14ac:dyDescent="0.25">
      <c r="A19" s="1" t="s">
        <v>621</v>
      </c>
      <c r="B19" s="1" t="str">
        <f t="shared" si="1"/>
        <v>bal_BO_Aktv</v>
      </c>
      <c r="C19" s="9" t="s">
        <v>9</v>
      </c>
      <c r="D19" s="9"/>
      <c r="E19" s="9" t="s">
        <v>54</v>
      </c>
      <c r="F19" s="41">
        <f t="shared" si="0"/>
        <v>59123266</v>
      </c>
    </row>
    <row r="20" spans="1:6" x14ac:dyDescent="0.25">
      <c r="A20" s="1" t="s">
        <v>622</v>
      </c>
      <c r="B20" s="1" t="str">
        <f t="shared" si="1"/>
        <v>bal_BO_Aatp</v>
      </c>
      <c r="C20" s="9" t="s">
        <v>10</v>
      </c>
      <c r="D20" s="9"/>
      <c r="E20" s="9" t="s">
        <v>55</v>
      </c>
      <c r="F20" s="41">
        <f t="shared" si="0"/>
        <v>0</v>
      </c>
    </row>
    <row r="21" spans="1:6" x14ac:dyDescent="0.25">
      <c r="A21" s="1" t="s">
        <v>623</v>
      </c>
      <c r="B21" s="1" t="str">
        <f t="shared" si="1"/>
        <v>bal_BO_Aia</v>
      </c>
      <c r="C21" s="9" t="s">
        <v>11</v>
      </c>
      <c r="D21" s="9"/>
      <c r="E21" s="9" t="s">
        <v>56</v>
      </c>
      <c r="F21" s="41">
        <f t="shared" si="0"/>
        <v>307262</v>
      </c>
    </row>
    <row r="22" spans="1:6" x14ac:dyDescent="0.25">
      <c r="A22" s="1" t="s">
        <v>706</v>
      </c>
      <c r="B22" s="1" t="str">
        <f t="shared" si="1"/>
        <v>bal_BO_AgbTot</v>
      </c>
      <c r="C22" s="9" t="s">
        <v>12</v>
      </c>
      <c r="D22" s="9"/>
      <c r="E22" s="9" t="s">
        <v>57</v>
      </c>
      <c r="F22" s="41">
        <f t="shared" si="0"/>
        <v>675263</v>
      </c>
    </row>
    <row r="23" spans="1:6" x14ac:dyDescent="0.25">
      <c r="A23" s="1" t="s">
        <v>624</v>
      </c>
      <c r="B23" s="1" t="str">
        <f t="shared" si="1"/>
        <v>bal_BO_Aie</v>
      </c>
      <c r="C23" s="9"/>
      <c r="D23" s="9" t="s">
        <v>682</v>
      </c>
      <c r="E23" s="9" t="s">
        <v>58</v>
      </c>
      <c r="F23" s="41">
        <f t="shared" si="0"/>
        <v>0</v>
      </c>
    </row>
    <row r="24" spans="1:6" x14ac:dyDescent="0.25">
      <c r="A24" s="1" t="s">
        <v>625</v>
      </c>
      <c r="B24" s="1" t="str">
        <f t="shared" si="1"/>
        <v>bal_BO_Ade</v>
      </c>
      <c r="C24" s="9"/>
      <c r="D24" s="9" t="s">
        <v>683</v>
      </c>
      <c r="E24" s="9" t="s">
        <v>59</v>
      </c>
      <c r="F24" s="41">
        <f t="shared" si="0"/>
        <v>13910</v>
      </c>
    </row>
    <row r="25" spans="1:6" x14ac:dyDescent="0.25">
      <c r="A25" s="1" t="s">
        <v>626</v>
      </c>
      <c r="B25" s="1" t="str">
        <f t="shared" si="1"/>
        <v>bal_BO_Axma</v>
      </c>
      <c r="C25" s="9" t="s">
        <v>13</v>
      </c>
      <c r="D25" s="9"/>
      <c r="E25" s="9" t="s">
        <v>60</v>
      </c>
      <c r="F25" s="41">
        <f t="shared" si="0"/>
        <v>145366</v>
      </c>
    </row>
    <row r="26" spans="1:6" x14ac:dyDescent="0.25">
      <c r="A26" s="1" t="s">
        <v>627</v>
      </c>
      <c r="B26" s="1" t="str">
        <f t="shared" si="1"/>
        <v>bal_BO_Aas</v>
      </c>
      <c r="C26" s="9" t="s">
        <v>39</v>
      </c>
      <c r="D26" s="9"/>
      <c r="E26" s="9" t="s">
        <v>61</v>
      </c>
      <c r="F26" s="41">
        <f t="shared" si="0"/>
        <v>134767</v>
      </c>
    </row>
    <row r="27" spans="1:6" x14ac:dyDescent="0.25">
      <c r="A27" s="1" t="s">
        <v>630</v>
      </c>
      <c r="B27" s="1" t="str">
        <f t="shared" si="1"/>
        <v>bal_BO_Aus</v>
      </c>
      <c r="C27" s="9" t="s">
        <v>40</v>
      </c>
      <c r="D27" s="9"/>
      <c r="E27" s="9" t="s">
        <v>62</v>
      </c>
      <c r="F27" s="41">
        <f t="shared" si="0"/>
        <v>0</v>
      </c>
    </row>
    <row r="28" spans="1:6" x14ac:dyDescent="0.25">
      <c r="A28" s="1" t="s">
        <v>628</v>
      </c>
      <c r="B28" s="1" t="str">
        <f t="shared" si="1"/>
        <v>bal_BO_Aamb</v>
      </c>
      <c r="C28" s="9" t="s">
        <v>41</v>
      </c>
      <c r="D28" s="9"/>
      <c r="E28" s="9" t="s">
        <v>63</v>
      </c>
      <c r="F28" s="41">
        <f t="shared" si="0"/>
        <v>21893</v>
      </c>
    </row>
    <row r="29" spans="1:6" x14ac:dyDescent="0.25">
      <c r="A29" s="1" t="s">
        <v>629</v>
      </c>
      <c r="B29" s="1" t="str">
        <f t="shared" si="1"/>
        <v>bal_BO_Axa</v>
      </c>
      <c r="C29" s="9" t="s">
        <v>42</v>
      </c>
      <c r="D29" s="9"/>
      <c r="E29" s="9" t="s">
        <v>64</v>
      </c>
      <c r="F29" s="41">
        <f t="shared" si="0"/>
        <v>5869734</v>
      </c>
    </row>
    <row r="30" spans="1:6" x14ac:dyDescent="0.25">
      <c r="A30" s="1" t="s">
        <v>631</v>
      </c>
      <c r="B30" s="1" t="str">
        <f t="shared" si="1"/>
        <v>bal_BO_Apap</v>
      </c>
      <c r="C30" s="9" t="s">
        <v>43</v>
      </c>
      <c r="D30" s="9"/>
      <c r="E30" s="9" t="s">
        <v>65</v>
      </c>
      <c r="F30" s="41">
        <f t="shared" si="0"/>
        <v>399579</v>
      </c>
    </row>
    <row r="31" spans="1:6" x14ac:dyDescent="0.25">
      <c r="A31" s="1" t="s">
        <v>476</v>
      </c>
      <c r="B31" s="1" t="str">
        <f t="shared" si="1"/>
        <v>bal_BO_ATot</v>
      </c>
      <c r="C31" s="9"/>
      <c r="D31" s="9"/>
      <c r="E31" s="28" t="s">
        <v>66</v>
      </c>
      <c r="F31" s="41">
        <f t="shared" si="0"/>
        <v>1524336954</v>
      </c>
    </row>
    <row r="32" spans="1:6" x14ac:dyDescent="0.25">
      <c r="B32" s="1" t="str">
        <f t="shared" si="1"/>
        <v>bal_BO_</v>
      </c>
      <c r="C32" s="9"/>
      <c r="D32" s="9"/>
      <c r="E32" s="9"/>
      <c r="F32" s="12"/>
    </row>
    <row r="33" spans="1:6" x14ac:dyDescent="0.25">
      <c r="B33" s="1" t="str">
        <f t="shared" si="1"/>
        <v>bal_BO_</v>
      </c>
      <c r="C33" s="9"/>
      <c r="D33" s="9"/>
      <c r="E33" s="28" t="s">
        <v>67</v>
      </c>
      <c r="F33" s="12"/>
    </row>
    <row r="34" spans="1:6" x14ac:dyDescent="0.25">
      <c r="B34" s="1" t="str">
        <f t="shared" si="1"/>
        <v>bal_BO_</v>
      </c>
      <c r="C34" s="9"/>
      <c r="D34" s="9"/>
      <c r="E34" s="9"/>
      <c r="F34" s="12"/>
    </row>
    <row r="35" spans="1:6" x14ac:dyDescent="0.25">
      <c r="B35" s="1" t="str">
        <f t="shared" si="1"/>
        <v>bal_BO_</v>
      </c>
      <c r="C35" s="9"/>
      <c r="D35" s="9"/>
      <c r="E35" s="28" t="s">
        <v>68</v>
      </c>
      <c r="F35" s="12"/>
    </row>
    <row r="36" spans="1:6" x14ac:dyDescent="0.25">
      <c r="A36" s="1" t="s">
        <v>633</v>
      </c>
      <c r="B36" s="1" t="str">
        <f t="shared" si="1"/>
        <v>bal_BO_PGkc</v>
      </c>
      <c r="C36" s="9" t="s">
        <v>0</v>
      </c>
      <c r="D36" s="9"/>
      <c r="E36" s="9" t="s">
        <v>69</v>
      </c>
      <c r="F36" s="41">
        <f t="shared" ref="F36:F46" si="2">INDEX(data_inst,MATCH($D$5,regnr_inst,0),MATCH(B36,variabel_inst,0))</f>
        <v>2562280</v>
      </c>
    </row>
    <row r="37" spans="1:6" x14ac:dyDescent="0.25">
      <c r="A37" s="1" t="s">
        <v>634</v>
      </c>
      <c r="B37" s="1" t="str">
        <f t="shared" si="1"/>
        <v>bal_BO_PGiag</v>
      </c>
      <c r="C37" s="9" t="s">
        <v>1</v>
      </c>
      <c r="D37" s="9"/>
      <c r="E37" s="9" t="s">
        <v>70</v>
      </c>
      <c r="F37" s="41">
        <f t="shared" si="2"/>
        <v>11950000</v>
      </c>
    </row>
    <row r="38" spans="1:6" x14ac:dyDescent="0.25">
      <c r="A38" s="1" t="s">
        <v>635</v>
      </c>
      <c r="B38" s="1" t="str">
        <f t="shared" si="1"/>
        <v>bal_BO_PGip</v>
      </c>
      <c r="C38" s="9" t="s">
        <v>2</v>
      </c>
      <c r="D38" s="9"/>
      <c r="E38" s="9" t="s">
        <v>71</v>
      </c>
      <c r="F38" s="41">
        <f t="shared" si="2"/>
        <v>0</v>
      </c>
    </row>
    <row r="39" spans="1:6" x14ac:dyDescent="0.25">
      <c r="A39" s="1" t="s">
        <v>636</v>
      </c>
      <c r="B39" s="1" t="str">
        <f t="shared" si="1"/>
        <v>bal_BO_PGuod</v>
      </c>
      <c r="C39" s="9" t="s">
        <v>3</v>
      </c>
      <c r="D39" s="9"/>
      <c r="E39" s="9" t="s">
        <v>72</v>
      </c>
      <c r="F39" s="41">
        <f t="shared" si="2"/>
        <v>1374671342</v>
      </c>
    </row>
    <row r="40" spans="1:6" x14ac:dyDescent="0.25">
      <c r="A40" s="1" t="s">
        <v>637</v>
      </c>
      <c r="B40" s="1" t="str">
        <f t="shared" si="1"/>
        <v>bal_BO_PGuoa</v>
      </c>
      <c r="C40" s="9" t="s">
        <v>4</v>
      </c>
      <c r="D40" s="9"/>
      <c r="E40" s="9" t="s">
        <v>73</v>
      </c>
      <c r="F40" s="41">
        <f t="shared" si="2"/>
        <v>30029164</v>
      </c>
    </row>
    <row r="41" spans="1:6" x14ac:dyDescent="0.25">
      <c r="A41" s="1" t="s">
        <v>638</v>
      </c>
      <c r="B41" s="1" t="str">
        <f t="shared" si="1"/>
        <v>bal_BO_PGxfd</v>
      </c>
      <c r="C41" s="9" t="s">
        <v>5</v>
      </c>
      <c r="D41" s="9"/>
      <c r="E41" s="9" t="s">
        <v>74</v>
      </c>
      <c r="F41" s="41">
        <f t="shared" si="2"/>
        <v>0</v>
      </c>
    </row>
    <row r="42" spans="1:6" x14ac:dyDescent="0.25">
      <c r="A42" s="1" t="s">
        <v>639</v>
      </c>
      <c r="B42" s="1" t="str">
        <f t="shared" si="1"/>
        <v>bal_BO_PGas</v>
      </c>
      <c r="C42" s="9" t="s">
        <v>6</v>
      </c>
      <c r="D42" s="9"/>
      <c r="E42" s="9" t="s">
        <v>75</v>
      </c>
      <c r="F42" s="41">
        <f t="shared" si="2"/>
        <v>0</v>
      </c>
    </row>
    <row r="43" spans="1:6" x14ac:dyDescent="0.25">
      <c r="A43" s="1" t="s">
        <v>640</v>
      </c>
      <c r="B43" s="1" t="str">
        <f t="shared" si="1"/>
        <v>bal_BO_PGmof</v>
      </c>
      <c r="C43" s="9" t="s">
        <v>7</v>
      </c>
      <c r="D43" s="9"/>
      <c r="E43" s="9" t="s">
        <v>76</v>
      </c>
      <c r="F43" s="41">
        <f t="shared" si="2"/>
        <v>0</v>
      </c>
    </row>
    <row r="44" spans="1:6" x14ac:dyDescent="0.25">
      <c r="A44" s="1" t="s">
        <v>641</v>
      </c>
      <c r="B44" s="1" t="str">
        <f t="shared" si="1"/>
        <v>bal_BO_PGxap</v>
      </c>
      <c r="C44" s="9" t="s">
        <v>8</v>
      </c>
      <c r="D44" s="9"/>
      <c r="E44" s="9" t="s">
        <v>77</v>
      </c>
      <c r="F44" s="41">
        <f t="shared" si="2"/>
        <v>9124638</v>
      </c>
    </row>
    <row r="45" spans="1:6" x14ac:dyDescent="0.25">
      <c r="A45" s="1" t="s">
        <v>642</v>
      </c>
      <c r="B45" s="1" t="str">
        <f t="shared" si="1"/>
        <v>bal_BO_PGpaf</v>
      </c>
      <c r="C45" s="9" t="s">
        <v>9</v>
      </c>
      <c r="D45" s="9"/>
      <c r="E45" s="9" t="s">
        <v>65</v>
      </c>
      <c r="F45" s="41">
        <f t="shared" si="2"/>
        <v>0</v>
      </c>
    </row>
    <row r="46" spans="1:6" x14ac:dyDescent="0.25">
      <c r="A46" s="1" t="s">
        <v>643</v>
      </c>
      <c r="B46" s="1" t="str">
        <f t="shared" si="1"/>
        <v>bal_BO_PGTot</v>
      </c>
      <c r="C46" s="9"/>
      <c r="D46" s="9"/>
      <c r="E46" s="28" t="s">
        <v>78</v>
      </c>
      <c r="F46" s="41">
        <f t="shared" si="2"/>
        <v>1428337424</v>
      </c>
    </row>
    <row r="47" spans="1:6" x14ac:dyDescent="0.25">
      <c r="B47" s="1" t="str">
        <f t="shared" si="1"/>
        <v>bal_BO_</v>
      </c>
      <c r="C47" s="9"/>
      <c r="D47" s="9"/>
      <c r="E47" s="9"/>
      <c r="F47" s="12"/>
    </row>
    <row r="48" spans="1:6" x14ac:dyDescent="0.25">
      <c r="B48" s="1" t="str">
        <f t="shared" si="1"/>
        <v>bal_BO_</v>
      </c>
      <c r="C48" s="9"/>
      <c r="D48" s="9"/>
      <c r="E48" s="28" t="s">
        <v>79</v>
      </c>
      <c r="F48" s="12"/>
    </row>
    <row r="49" spans="1:6" x14ac:dyDescent="0.25">
      <c r="A49" s="1" t="s">
        <v>644</v>
      </c>
      <c r="B49" s="1" t="str">
        <f t="shared" si="1"/>
        <v>bal_BO_PHpf</v>
      </c>
      <c r="C49" s="9" t="s">
        <v>10</v>
      </c>
      <c r="D49" s="9"/>
      <c r="E49" s="9" t="s">
        <v>80</v>
      </c>
      <c r="F49" s="41">
        <f t="shared" ref="F49:F54" si="3">INDEX(data_inst,MATCH($D$5,regnr_inst,0),MATCH(B49,variabel_inst,0))</f>
        <v>57183</v>
      </c>
    </row>
    <row r="50" spans="1:6" x14ac:dyDescent="0.25">
      <c r="A50" s="1" t="s">
        <v>645</v>
      </c>
      <c r="B50" s="1" t="str">
        <f t="shared" si="1"/>
        <v>bal_BO_PHus</v>
      </c>
      <c r="C50" s="9" t="s">
        <v>11</v>
      </c>
      <c r="D50" s="9"/>
      <c r="E50" s="9" t="s">
        <v>81</v>
      </c>
      <c r="F50" s="41">
        <f t="shared" si="3"/>
        <v>214909</v>
      </c>
    </row>
    <row r="51" spans="1:6" x14ac:dyDescent="0.25">
      <c r="A51" s="1" t="s">
        <v>646</v>
      </c>
      <c r="B51" s="1" t="str">
        <f t="shared" si="1"/>
        <v>bal_BO_PHrs</v>
      </c>
      <c r="C51" s="9" t="s">
        <v>12</v>
      </c>
      <c r="D51" s="9"/>
      <c r="E51" s="9" t="s">
        <v>82</v>
      </c>
      <c r="F51" s="41">
        <f t="shared" si="3"/>
        <v>33715</v>
      </c>
    </row>
    <row r="52" spans="1:6" x14ac:dyDescent="0.25">
      <c r="A52" s="1" t="s">
        <v>647</v>
      </c>
      <c r="B52" s="1" t="str">
        <f t="shared" si="1"/>
        <v>bal_BO_PHtg</v>
      </c>
      <c r="C52" s="9" t="s">
        <v>13</v>
      </c>
      <c r="D52" s="9"/>
      <c r="E52" s="9" t="s">
        <v>83</v>
      </c>
      <c r="F52" s="41">
        <f t="shared" si="3"/>
        <v>0</v>
      </c>
    </row>
    <row r="53" spans="1:6" x14ac:dyDescent="0.25">
      <c r="A53" s="1" t="s">
        <v>648</v>
      </c>
      <c r="B53" s="1" t="str">
        <f t="shared" si="1"/>
        <v>bal_BO_PHxf</v>
      </c>
      <c r="C53" s="9" t="s">
        <v>39</v>
      </c>
      <c r="D53" s="9"/>
      <c r="E53" s="9" t="s">
        <v>84</v>
      </c>
      <c r="F53" s="41">
        <f t="shared" si="3"/>
        <v>357329</v>
      </c>
    </row>
    <row r="54" spans="1:6" x14ac:dyDescent="0.25">
      <c r="A54" s="1" t="s">
        <v>649</v>
      </c>
      <c r="B54" s="1" t="str">
        <f t="shared" si="1"/>
        <v>bal_BO_PHTot</v>
      </c>
      <c r="C54" s="9"/>
      <c r="D54" s="9"/>
      <c r="E54" s="28" t="s">
        <v>85</v>
      </c>
      <c r="F54" s="41">
        <f t="shared" si="3"/>
        <v>663136</v>
      </c>
    </row>
    <row r="55" spans="1:6" x14ac:dyDescent="0.25">
      <c r="B55" s="1" t="str">
        <f t="shared" si="1"/>
        <v>bal_BO_</v>
      </c>
      <c r="C55" s="9"/>
      <c r="D55" s="9"/>
      <c r="E55" s="9"/>
      <c r="F55" s="12"/>
    </row>
    <row r="56" spans="1:6" x14ac:dyDescent="0.25">
      <c r="B56" s="1" t="str">
        <f t="shared" si="1"/>
        <v>bal_BO_</v>
      </c>
      <c r="C56" s="9"/>
      <c r="D56" s="9"/>
      <c r="E56" s="28" t="s">
        <v>86</v>
      </c>
      <c r="F56" s="12"/>
    </row>
    <row r="57" spans="1:6" x14ac:dyDescent="0.25">
      <c r="A57" s="1" t="s">
        <v>632</v>
      </c>
      <c r="B57" s="1" t="str">
        <f t="shared" si="1"/>
        <v>bal_BO_Pek</v>
      </c>
      <c r="C57" s="9" t="s">
        <v>40</v>
      </c>
      <c r="D57" s="9"/>
      <c r="E57" s="9" t="s">
        <v>86</v>
      </c>
      <c r="F57" s="41">
        <f>INDEX(data_inst,MATCH($D$5,regnr_inst,0),MATCH(B57,variabel_inst,0))</f>
        <v>11015799</v>
      </c>
    </row>
    <row r="58" spans="1:6" x14ac:dyDescent="0.25">
      <c r="B58" s="1" t="str">
        <f t="shared" si="1"/>
        <v>bal_BO_</v>
      </c>
      <c r="C58" s="9"/>
      <c r="D58" s="9"/>
      <c r="E58" s="9"/>
      <c r="F58" s="12"/>
    </row>
    <row r="59" spans="1:6" x14ac:dyDescent="0.25">
      <c r="B59" s="1" t="str">
        <f t="shared" si="1"/>
        <v>bal_BO_</v>
      </c>
      <c r="C59" s="9"/>
      <c r="D59" s="9"/>
      <c r="E59" s="28" t="s">
        <v>87</v>
      </c>
      <c r="F59" s="12"/>
    </row>
    <row r="60" spans="1:6" x14ac:dyDescent="0.25">
      <c r="A60" s="1" t="s">
        <v>650</v>
      </c>
      <c r="B60" s="1" t="str">
        <f t="shared" si="1"/>
        <v>bal_BO_PEaag</v>
      </c>
      <c r="C60" s="9" t="s">
        <v>41</v>
      </c>
      <c r="D60" s="9"/>
      <c r="E60" s="9" t="s">
        <v>88</v>
      </c>
      <c r="F60" s="41">
        <f t="shared" ref="F60:F75" si="4">INDEX(data_inst,MATCH($D$5,regnr_inst,0),MATCH(B60,variabel_inst,0))</f>
        <v>1182216</v>
      </c>
    </row>
    <row r="61" spans="1:6" x14ac:dyDescent="0.25">
      <c r="A61" s="1" t="s">
        <v>651</v>
      </c>
      <c r="B61" s="1" t="str">
        <f t="shared" si="1"/>
        <v>bal_BO_PEoe</v>
      </c>
      <c r="C61" s="9" t="s">
        <v>42</v>
      </c>
      <c r="D61" s="9"/>
      <c r="E61" s="9" t="s">
        <v>89</v>
      </c>
      <c r="F61" s="41">
        <f t="shared" si="4"/>
        <v>0</v>
      </c>
    </row>
    <row r="62" spans="1:6" x14ac:dyDescent="0.25">
      <c r="A62" s="1" t="s">
        <v>652</v>
      </c>
      <c r="B62" s="1" t="str">
        <f t="shared" si="1"/>
        <v>bal_BO_PEav</v>
      </c>
      <c r="C62" s="9" t="s">
        <v>43</v>
      </c>
      <c r="D62" s="9"/>
      <c r="E62" s="9" t="s">
        <v>90</v>
      </c>
      <c r="F62" s="41">
        <f t="shared" si="4"/>
        <v>0</v>
      </c>
    </row>
    <row r="63" spans="1:6" x14ac:dyDescent="0.25">
      <c r="A63" s="1" t="s">
        <v>653</v>
      </c>
      <c r="B63" s="1" t="str">
        <f t="shared" si="1"/>
        <v>bal_BO_PEo</v>
      </c>
      <c r="C63" s="9"/>
      <c r="D63" s="9" t="s">
        <v>684</v>
      </c>
      <c r="E63" s="9" t="s">
        <v>91</v>
      </c>
      <c r="F63" s="41">
        <f t="shared" si="4"/>
        <v>0</v>
      </c>
    </row>
    <row r="64" spans="1:6" x14ac:dyDescent="0.25">
      <c r="A64" s="1" t="s">
        <v>654</v>
      </c>
      <c r="B64" s="1" t="str">
        <f t="shared" si="1"/>
        <v>bal_BO_PEavu</v>
      </c>
      <c r="C64" s="9"/>
      <c r="D64" s="9" t="s">
        <v>685</v>
      </c>
      <c r="E64" s="9" t="s">
        <v>92</v>
      </c>
      <c r="F64" s="41">
        <f t="shared" si="4"/>
        <v>0</v>
      </c>
    </row>
    <row r="65" spans="1:6" x14ac:dyDescent="0.25">
      <c r="A65" s="1" t="s">
        <v>655</v>
      </c>
      <c r="B65" s="1" t="str">
        <f t="shared" si="1"/>
        <v>bal_BO_PEavs</v>
      </c>
      <c r="C65" s="9"/>
      <c r="D65" s="9" t="s">
        <v>686</v>
      </c>
      <c r="E65" s="9" t="s">
        <v>93</v>
      </c>
      <c r="F65" s="41">
        <f t="shared" si="4"/>
        <v>0</v>
      </c>
    </row>
    <row r="66" spans="1:6" x14ac:dyDescent="0.25">
      <c r="A66" s="1" t="s">
        <v>656</v>
      </c>
      <c r="B66" s="1" t="str">
        <f t="shared" si="1"/>
        <v>bal_BO_PEavo</v>
      </c>
      <c r="C66" s="9"/>
      <c r="D66" s="9" t="s">
        <v>687</v>
      </c>
      <c r="E66" s="9" t="s">
        <v>94</v>
      </c>
      <c r="F66" s="41">
        <f t="shared" si="4"/>
        <v>0</v>
      </c>
    </row>
    <row r="67" spans="1:6" x14ac:dyDescent="0.25">
      <c r="A67" s="1" t="s">
        <v>657</v>
      </c>
      <c r="B67" s="1" t="str">
        <f t="shared" si="1"/>
        <v>bal_BO_PExv</v>
      </c>
      <c r="C67" s="9"/>
      <c r="D67" s="9" t="s">
        <v>688</v>
      </c>
      <c r="E67" s="9" t="s">
        <v>95</v>
      </c>
      <c r="F67" s="41">
        <f t="shared" si="4"/>
        <v>0</v>
      </c>
    </row>
    <row r="68" spans="1:6" x14ac:dyDescent="0.25">
      <c r="A68" s="1" t="s">
        <v>658</v>
      </c>
      <c r="B68" s="1" t="str">
        <f t="shared" si="1"/>
        <v>bal_BO_PExr</v>
      </c>
      <c r="C68" s="9" t="s">
        <v>103</v>
      </c>
      <c r="D68" s="9"/>
      <c r="E68" s="9" t="s">
        <v>96</v>
      </c>
      <c r="F68" s="41">
        <f t="shared" si="4"/>
        <v>74865607</v>
      </c>
    </row>
    <row r="69" spans="1:6" x14ac:dyDescent="0.25">
      <c r="A69" s="1" t="s">
        <v>659</v>
      </c>
      <c r="B69" s="1" t="str">
        <f t="shared" si="1"/>
        <v>bal_BO_PElr</v>
      </c>
      <c r="C69" s="9"/>
      <c r="D69" s="9" t="s">
        <v>689</v>
      </c>
      <c r="E69" s="9" t="s">
        <v>110</v>
      </c>
      <c r="F69" s="41">
        <f t="shared" si="4"/>
        <v>22216865</v>
      </c>
    </row>
    <row r="70" spans="1:6" x14ac:dyDescent="0.25">
      <c r="A70" s="1" t="s">
        <v>660</v>
      </c>
      <c r="B70" s="1" t="str">
        <f t="shared" si="1"/>
        <v>bal_BO_PEvr</v>
      </c>
      <c r="C70" s="9"/>
      <c r="D70" s="9" t="s">
        <v>690</v>
      </c>
      <c r="E70" s="9" t="s">
        <v>97</v>
      </c>
      <c r="F70" s="41">
        <f t="shared" si="4"/>
        <v>0</v>
      </c>
    </row>
    <row r="71" spans="1:6" x14ac:dyDescent="0.25">
      <c r="A71" s="1" t="s">
        <v>661</v>
      </c>
      <c r="B71" s="1" t="str">
        <f t="shared" si="1"/>
        <v>bal_BO_PErs</v>
      </c>
      <c r="C71" s="9"/>
      <c r="D71" s="9" t="s">
        <v>691</v>
      </c>
      <c r="E71" s="9" t="s">
        <v>98</v>
      </c>
      <c r="F71" s="41">
        <f t="shared" si="4"/>
        <v>48871135</v>
      </c>
    </row>
    <row r="72" spans="1:6" x14ac:dyDescent="0.25">
      <c r="A72" s="1" t="s">
        <v>662</v>
      </c>
      <c r="B72" s="1" t="str">
        <f t="shared" si="1"/>
        <v>bal_BO_PExs</v>
      </c>
      <c r="C72" s="9"/>
      <c r="D72" s="9" t="s">
        <v>692</v>
      </c>
      <c r="E72" s="9" t="s">
        <v>99</v>
      </c>
      <c r="F72" s="41">
        <f t="shared" si="4"/>
        <v>3777607</v>
      </c>
    </row>
    <row r="73" spans="1:6" x14ac:dyDescent="0.25">
      <c r="A73" s="1" t="s">
        <v>663</v>
      </c>
      <c r="B73" s="1" t="str">
        <f t="shared" si="1"/>
        <v>bal_BO_PEou</v>
      </c>
      <c r="C73" s="9" t="s">
        <v>104</v>
      </c>
      <c r="D73" s="9"/>
      <c r="E73" s="9" t="s">
        <v>100</v>
      </c>
      <c r="F73" s="41">
        <f t="shared" si="4"/>
        <v>8272772</v>
      </c>
    </row>
    <row r="74" spans="1:6" x14ac:dyDescent="0.25">
      <c r="A74" s="1" t="s">
        <v>664</v>
      </c>
      <c r="B74" s="1" t="str">
        <f t="shared" si="1"/>
        <v>bal_BO_PEekTot</v>
      </c>
      <c r="C74" s="9"/>
      <c r="D74" s="9"/>
      <c r="E74" s="28" t="s">
        <v>101</v>
      </c>
      <c r="F74" s="41">
        <f t="shared" si="4"/>
        <v>84320595</v>
      </c>
    </row>
    <row r="75" spans="1:6" x14ac:dyDescent="0.25">
      <c r="A75" s="1" t="s">
        <v>480</v>
      </c>
      <c r="B75" s="1" t="str">
        <f t="shared" ref="B75" si="5">$A$7&amp;"_BO_"&amp;A75</f>
        <v>bal_BO_PTot</v>
      </c>
      <c r="C75" s="9"/>
      <c r="D75" s="9"/>
      <c r="E75" s="28" t="s">
        <v>102</v>
      </c>
      <c r="F75" s="41">
        <f t="shared" si="4"/>
        <v>1524336954</v>
      </c>
    </row>
    <row r="76" spans="1:6" x14ac:dyDescent="0.25"/>
    <row r="77" spans="1:6" hidden="1" x14ac:dyDescent="0.25"/>
  </sheetData>
  <sheetProtection password="BF77" sheet="1" objects="1" scenarios="1"/>
  <mergeCells count="3">
    <mergeCell ref="C7:F7"/>
    <mergeCell ref="D3:E4"/>
    <mergeCell ref="C3:C4"/>
  </mergeCells>
  <dataValidations count="1">
    <dataValidation type="list" allowBlank="1" showInputMessage="1" showErrorMessage="1" sqref="D3:E4">
      <formula1>Drop_inst</formula1>
    </dataValidation>
  </dataValidation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rowBreaks count="1" manualBreakCount="1">
    <brk id="32" min="2" max="5" man="1"/>
  </rowBreaks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F23"/>
  <sheetViews>
    <sheetView showGridLines="0" topLeftCell="C1" workbookViewId="0">
      <selection activeCell="D3" sqref="D3:D4"/>
    </sheetView>
  </sheetViews>
  <sheetFormatPr defaultColWidth="0" defaultRowHeight="15" zeroHeight="1" x14ac:dyDescent="0.25"/>
  <cols>
    <col min="1" max="1" width="16.42578125" style="1" hidden="1" customWidth="1"/>
    <col min="2" max="2" width="19.28515625" style="1" hidden="1" customWidth="1"/>
    <col min="3" max="3" width="12.5703125" style="1" customWidth="1"/>
    <col min="4" max="4" width="63.85546875" style="1" customWidth="1"/>
    <col min="5" max="5" width="14.28515625" style="1" customWidth="1"/>
    <col min="6" max="6" width="4.7109375" style="1" customWidth="1"/>
    <col min="7" max="16384" width="9.140625" style="1" hidden="1"/>
  </cols>
  <sheetData>
    <row r="1" spans="1:5" x14ac:dyDescent="0.25">
      <c r="C1" s="2" t="s">
        <v>735</v>
      </c>
    </row>
    <row r="2" spans="1:5" customFormat="1" x14ac:dyDescent="0.25"/>
    <row r="3" spans="1:5" x14ac:dyDescent="0.25">
      <c r="C3" s="122" t="s">
        <v>1319</v>
      </c>
      <c r="D3" s="121" t="s">
        <v>1047</v>
      </c>
      <c r="E3" s="33"/>
    </row>
    <row r="4" spans="1:5" x14ac:dyDescent="0.25">
      <c r="C4" s="123"/>
      <c r="D4" s="121"/>
      <c r="E4" s="33"/>
    </row>
    <row r="5" spans="1:5" x14ac:dyDescent="0.25">
      <c r="C5" s="20" t="s">
        <v>1318</v>
      </c>
      <c r="D5" s="34">
        <f>INDEX(drop_regnr_inst,MATCH(D3,Drop_inst,0))</f>
        <v>20001</v>
      </c>
    </row>
    <row r="6" spans="1:5" x14ac:dyDescent="0.25">
      <c r="C6" s="3"/>
      <c r="D6" s="30"/>
    </row>
    <row r="7" spans="1:5" ht="35.25" customHeight="1" x14ac:dyDescent="0.25">
      <c r="A7" s="1" t="s">
        <v>1248</v>
      </c>
      <c r="C7" s="97" t="s">
        <v>1367</v>
      </c>
      <c r="D7" s="106"/>
      <c r="E7" s="120"/>
    </row>
    <row r="8" spans="1:5" ht="30" customHeight="1" x14ac:dyDescent="0.25">
      <c r="C8" s="13"/>
      <c r="D8" s="14"/>
      <c r="E8" s="7" t="s">
        <v>603</v>
      </c>
    </row>
    <row r="9" spans="1:5" ht="14.25" customHeight="1" x14ac:dyDescent="0.25">
      <c r="C9" s="13"/>
      <c r="D9" s="14" t="s">
        <v>423</v>
      </c>
      <c r="E9" s="7"/>
    </row>
    <row r="10" spans="1:5" x14ac:dyDescent="0.25">
      <c r="A10" s="1" t="s">
        <v>439</v>
      </c>
      <c r="B10" s="1" t="str">
        <f t="shared" ref="B10:B21" si="0">$A$7&amp;"_Evf_"&amp;A10</f>
        <v>NoEf_Evf_EvFg</v>
      </c>
      <c r="C10" s="13" t="s">
        <v>425</v>
      </c>
      <c r="D10" s="13" t="s">
        <v>428</v>
      </c>
      <c r="E10" s="41">
        <f>INDEX(data_inst,MATCH($D$5,regnr_inst,0),MATCH(B10,variabel_inst,0))</f>
        <v>0</v>
      </c>
    </row>
    <row r="11" spans="1:5" x14ac:dyDescent="0.25">
      <c r="A11" s="1" t="s">
        <v>440</v>
      </c>
      <c r="B11" s="1" t="str">
        <f t="shared" si="0"/>
        <v>NoEf_Evf_EvTR</v>
      </c>
      <c r="C11" s="13" t="s">
        <v>424</v>
      </c>
      <c r="D11" s="13" t="s">
        <v>429</v>
      </c>
      <c r="E11" s="41">
        <f>INDEX(data_inst,MATCH($D$5,regnr_inst,0),MATCH(B11,variabel_inst,0))</f>
        <v>0</v>
      </c>
    </row>
    <row r="12" spans="1:5" x14ac:dyDescent="0.25">
      <c r="A12" s="1" t="s">
        <v>441</v>
      </c>
      <c r="B12" s="1" t="str">
        <f t="shared" si="0"/>
        <v>NoEf_Evf_EvTK</v>
      </c>
      <c r="C12" s="13" t="s">
        <v>426</v>
      </c>
      <c r="D12" s="13" t="s">
        <v>430</v>
      </c>
      <c r="E12" s="41">
        <f>INDEX(data_inst,MATCH($D$5,regnr_inst,0),MATCH(B12,variabel_inst,0))</f>
        <v>0</v>
      </c>
    </row>
    <row r="13" spans="1:5" x14ac:dyDescent="0.25">
      <c r="A13" s="1" t="s">
        <v>442</v>
      </c>
      <c r="B13" s="1" t="str">
        <f t="shared" si="0"/>
        <v>NoEf_Evf_EvX</v>
      </c>
      <c r="C13" s="13" t="s">
        <v>427</v>
      </c>
      <c r="D13" s="13" t="s">
        <v>431</v>
      </c>
      <c r="E13" s="41">
        <f>INDEX(data_inst,MATCH($D$5,regnr_inst,0),MATCH(B13,variabel_inst,0))</f>
        <v>0</v>
      </c>
    </row>
    <row r="14" spans="1:5" x14ac:dyDescent="0.25">
      <c r="A14" s="1" t="s">
        <v>443</v>
      </c>
      <c r="B14" s="1" t="str">
        <f t="shared" si="0"/>
        <v>NoEf_Evf_EvTot</v>
      </c>
      <c r="C14" s="13"/>
      <c r="D14" s="14" t="s">
        <v>206</v>
      </c>
      <c r="E14" s="41">
        <f>INDEX(data_inst,MATCH($D$5,regnr_inst,0),MATCH(B14,variabel_inst,0))</f>
        <v>0</v>
      </c>
    </row>
    <row r="15" spans="1:5" x14ac:dyDescent="0.25">
      <c r="B15" s="1" t="str">
        <f t="shared" si="0"/>
        <v>NoEf_Evf_</v>
      </c>
      <c r="C15" s="13"/>
      <c r="D15" s="13"/>
      <c r="E15" s="7"/>
    </row>
    <row r="16" spans="1:5" x14ac:dyDescent="0.25">
      <c r="B16" s="1" t="str">
        <f t="shared" si="0"/>
        <v>NoEf_Evf_</v>
      </c>
      <c r="C16" s="13"/>
      <c r="D16" s="14" t="s">
        <v>432</v>
      </c>
      <c r="E16" s="7"/>
    </row>
    <row r="17" spans="1:5" x14ac:dyDescent="0.25">
      <c r="A17" s="1" t="s">
        <v>444</v>
      </c>
      <c r="B17" s="1" t="str">
        <f t="shared" si="0"/>
        <v>NoEf_Evf_XFAuk</v>
      </c>
      <c r="C17" s="13" t="s">
        <v>433</v>
      </c>
      <c r="D17" s="13" t="s">
        <v>436</v>
      </c>
      <c r="E17" s="41">
        <f>INDEX(data_inst,MATCH($D$5,regnr_inst,0),MATCH(B17,variabel_inst,0))</f>
        <v>10543561</v>
      </c>
    </row>
    <row r="18" spans="1:5" x14ac:dyDescent="0.25">
      <c r="A18" s="1" t="s">
        <v>445</v>
      </c>
      <c r="B18" s="1" t="str">
        <f t="shared" si="0"/>
        <v>NoEf_Evf_XFAust</v>
      </c>
      <c r="C18" s="13" t="s">
        <v>434</v>
      </c>
      <c r="D18" s="13" t="s">
        <v>437</v>
      </c>
      <c r="E18" s="41">
        <f>INDEX(data_inst,MATCH($D$5,regnr_inst,0),MATCH(B18,variabel_inst,0))</f>
        <v>0</v>
      </c>
    </row>
    <row r="19" spans="1:5" x14ac:dyDescent="0.25">
      <c r="A19" s="1" t="s">
        <v>446</v>
      </c>
      <c r="B19" s="1" t="str">
        <f t="shared" si="0"/>
        <v>NoEf_Evf_XFAX</v>
      </c>
      <c r="C19" s="13" t="s">
        <v>435</v>
      </c>
      <c r="D19" s="13" t="s">
        <v>438</v>
      </c>
      <c r="E19" s="41">
        <f>INDEX(data_inst,MATCH($D$5,regnr_inst,0),MATCH(B19,variabel_inst,0))</f>
        <v>1050087</v>
      </c>
    </row>
    <row r="20" spans="1:5" x14ac:dyDescent="0.25">
      <c r="A20" s="1" t="s">
        <v>447</v>
      </c>
      <c r="B20" s="1" t="str">
        <f t="shared" si="0"/>
        <v>NoEf_Evf_XFATot</v>
      </c>
      <c r="C20" s="13"/>
      <c r="D20" s="14" t="s">
        <v>206</v>
      </c>
      <c r="E20" s="41">
        <f>INDEX(data_inst,MATCH($D$5,regnr_inst,0),MATCH(B20,variabel_inst,0))</f>
        <v>11593648</v>
      </c>
    </row>
    <row r="21" spans="1:5" x14ac:dyDescent="0.25">
      <c r="B21" s="1" t="str">
        <f t="shared" si="0"/>
        <v>NoEf_Evf_</v>
      </c>
      <c r="C21" s="13"/>
      <c r="D21" s="13"/>
      <c r="E21" s="7"/>
    </row>
    <row r="22" spans="1:5" x14ac:dyDescent="0.25"/>
    <row r="23" spans="1:5" hidden="1" x14ac:dyDescent="0.25"/>
  </sheetData>
  <sheetProtection password="BF77" sheet="1" objects="1" scenarios="1"/>
  <mergeCells count="3">
    <mergeCell ref="C7:E7"/>
    <mergeCell ref="D3:D4"/>
    <mergeCell ref="C3:C4"/>
  </mergeCells>
  <dataValidations count="1">
    <dataValidation type="list" allowBlank="1" showInputMessage="1" showErrorMessage="1" sqref="D3:D4">
      <formula1>Drop_inst</formula1>
    </dataValidation>
  </dataValidations>
  <hyperlinks>
    <hyperlink ref="C1" location="Indhold!H2" display="Tilbage til indholdsfortegnelsen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C26"/>
  <sheetViews>
    <sheetView showGridLines="0" workbookViewId="0">
      <selection activeCell="B7" sqref="B7"/>
    </sheetView>
  </sheetViews>
  <sheetFormatPr defaultColWidth="0" defaultRowHeight="15" zeroHeight="1" x14ac:dyDescent="0.25"/>
  <cols>
    <col min="1" max="1" width="13.5703125" style="63" customWidth="1"/>
    <col min="2" max="2" width="40.28515625" style="63" customWidth="1"/>
    <col min="3" max="3" width="9.140625" style="63" customWidth="1"/>
    <col min="4" max="16384" width="9.140625" hidden="1"/>
  </cols>
  <sheetData>
    <row r="1" spans="1:3" x14ac:dyDescent="0.25">
      <c r="A1" s="124" t="s">
        <v>1296</v>
      </c>
      <c r="B1" s="124"/>
    </row>
    <row r="2" spans="1:3" x14ac:dyDescent="0.25">
      <c r="A2"/>
      <c r="B2"/>
      <c r="C2"/>
    </row>
    <row r="3" spans="1:3" x14ac:dyDescent="0.25">
      <c r="A3" s="125" t="s">
        <v>1406</v>
      </c>
      <c r="B3" s="125"/>
    </row>
    <row r="4" spans="1:3" x14ac:dyDescent="0.25">
      <c r="A4" s="125"/>
      <c r="B4" s="125"/>
    </row>
    <row r="5" spans="1:3" x14ac:dyDescent="0.25">
      <c r="A5" s="67" t="s">
        <v>1297</v>
      </c>
      <c r="B5" s="68"/>
    </row>
    <row r="6" spans="1:3" x14ac:dyDescent="0.25">
      <c r="A6" s="69"/>
      <c r="B6" s="67" t="s">
        <v>1298</v>
      </c>
    </row>
    <row r="7" spans="1:3" x14ac:dyDescent="0.25">
      <c r="A7" s="70">
        <v>20007</v>
      </c>
      <c r="B7" s="70" t="s">
        <v>1046</v>
      </c>
    </row>
    <row r="8" spans="1:3" s="75" customFormat="1" x14ac:dyDescent="0.25">
      <c r="A8" s="69"/>
      <c r="B8" s="67" t="s">
        <v>1803</v>
      </c>
    </row>
    <row r="9" spans="1:3" s="75" customFormat="1" x14ac:dyDescent="0.25">
      <c r="A9" s="70">
        <v>20003</v>
      </c>
      <c r="B9" s="70" t="s">
        <v>1802</v>
      </c>
    </row>
    <row r="10" spans="1:3" x14ac:dyDescent="0.25">
      <c r="A10" s="69"/>
      <c r="B10" s="67" t="s">
        <v>1299</v>
      </c>
    </row>
    <row r="11" spans="1:3" x14ac:dyDescent="0.25">
      <c r="A11" s="70">
        <v>20008</v>
      </c>
      <c r="B11" s="70" t="s">
        <v>1029</v>
      </c>
    </row>
    <row r="12" spans="1:3" x14ac:dyDescent="0.25">
      <c r="A12" s="69"/>
      <c r="B12" s="67" t="s">
        <v>1300</v>
      </c>
    </row>
    <row r="13" spans="1:3" x14ac:dyDescent="0.25">
      <c r="A13" s="70">
        <v>20009</v>
      </c>
      <c r="B13" s="70" t="s">
        <v>1030</v>
      </c>
    </row>
    <row r="14" spans="1:3" x14ac:dyDescent="0.25">
      <c r="A14" s="70">
        <v>20001</v>
      </c>
      <c r="B14" s="70" t="s">
        <v>1047</v>
      </c>
    </row>
    <row r="15" spans="1:3" x14ac:dyDescent="0.25">
      <c r="A15" s="69"/>
      <c r="B15" s="67" t="s">
        <v>1301</v>
      </c>
    </row>
    <row r="16" spans="1:3" x14ac:dyDescent="0.25">
      <c r="A16" s="70">
        <v>20002</v>
      </c>
      <c r="B16" s="70" t="s">
        <v>1028</v>
      </c>
    </row>
    <row r="17" spans="1:2" x14ac:dyDescent="0.25">
      <c r="A17" s="69"/>
      <c r="B17" s="67" t="s">
        <v>1302</v>
      </c>
    </row>
    <row r="18" spans="1:2" x14ac:dyDescent="0.25">
      <c r="A18" s="70">
        <v>20004</v>
      </c>
      <c r="B18" s="70" t="s">
        <v>1303</v>
      </c>
    </row>
    <row r="19" spans="1:2" x14ac:dyDescent="0.25"/>
    <row r="20" spans="1:2" hidden="1" x14ac:dyDescent="0.25"/>
    <row r="21" spans="1:2" hidden="1" x14ac:dyDescent="0.25"/>
    <row r="22" spans="1:2" hidden="1" x14ac:dyDescent="0.25"/>
    <row r="23" spans="1:2" hidden="1" x14ac:dyDescent="0.25"/>
    <row r="24" spans="1:2" hidden="1" x14ac:dyDescent="0.25"/>
    <row r="25" spans="1:2" x14ac:dyDescent="0.25"/>
    <row r="26" spans="1:2" x14ac:dyDescent="0.25"/>
  </sheetData>
  <mergeCells count="2">
    <mergeCell ref="A1:B1"/>
    <mergeCell ref="A3:B4"/>
  </mergeCells>
  <hyperlinks>
    <hyperlink ref="A1" location="Indholdsfortegnelse!A1" display="Tilbage til indholdsfortegnelse"/>
    <hyperlink ref="A1:B1" location="Indhold!A1" display="Tilbage til indholdsfortegnelse"/>
  </hyperlinks>
  <pageMargins left="0.70866141732283472" right="0.70866141732283472" top="0.74803149606299213" bottom="0.74803149606299213" header="0.31496062992125984" footer="0.31496062992125984"/>
  <pageSetup paperSize="9" scale="74" orientation="landscape" r:id="rId1"/>
  <headerFooter>
    <oddHeader>&amp;C&amp;G</oddHeader>
    <oddFooter>&amp;A</oddFooter>
  </headerFooter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12"/>
  <sheetViews>
    <sheetView workbookViewId="0">
      <pane xSplit="4" topLeftCell="E1" activePane="topRight" state="frozen"/>
      <selection activeCell="B26" sqref="B26"/>
      <selection pane="topRight" activeCell="B26" sqref="B26"/>
    </sheetView>
  </sheetViews>
  <sheetFormatPr defaultRowHeight="15" x14ac:dyDescent="0.25"/>
  <cols>
    <col min="1" max="1" width="9.140625" style="82"/>
    <col min="2" max="2" width="8" customWidth="1"/>
    <col min="3" max="4" width="34.85546875" bestFit="1" customWidth="1"/>
    <col min="5" max="5" width="12.28515625" bestFit="1" customWidth="1"/>
    <col min="6" max="6" width="12.7109375" bestFit="1" customWidth="1"/>
    <col min="7" max="7" width="12.28515625" bestFit="1" customWidth="1"/>
    <col min="8" max="8" width="13.140625" bestFit="1" customWidth="1"/>
    <col min="9" max="9" width="11.28515625" bestFit="1" customWidth="1"/>
    <col min="10" max="10" width="11.85546875" bestFit="1" customWidth="1"/>
    <col min="11" max="11" width="13.7109375" bestFit="1" customWidth="1"/>
    <col min="12" max="12" width="12.28515625" bestFit="1" customWidth="1"/>
    <col min="13" max="13" width="11.140625" bestFit="1" customWidth="1"/>
    <col min="14" max="14" width="11.7109375" bestFit="1" customWidth="1"/>
    <col min="15" max="15" width="13.42578125" bestFit="1" customWidth="1"/>
    <col min="16" max="16" width="11.7109375" bestFit="1" customWidth="1"/>
    <col min="17" max="17" width="12" bestFit="1" customWidth="1"/>
    <col min="18" max="19" width="11.140625" bestFit="1" customWidth="1"/>
    <col min="20" max="20" width="12" bestFit="1" customWidth="1"/>
    <col min="21" max="21" width="10.5703125" bestFit="1" customWidth="1"/>
    <col min="22" max="22" width="12.42578125" bestFit="1" customWidth="1"/>
    <col min="23" max="23" width="12.140625" bestFit="1" customWidth="1"/>
    <col min="24" max="24" width="12.42578125" bestFit="1" customWidth="1"/>
    <col min="25" max="25" width="11.85546875" bestFit="1" customWidth="1"/>
    <col min="26" max="26" width="11.5703125" bestFit="1" customWidth="1"/>
    <col min="27" max="27" width="12.28515625" bestFit="1" customWidth="1"/>
    <col min="28" max="28" width="12.42578125" bestFit="1" customWidth="1"/>
    <col min="29" max="29" width="14.7109375" bestFit="1" customWidth="1"/>
    <col min="30" max="30" width="11.28515625" bestFit="1" customWidth="1"/>
    <col min="31" max="31" width="11.85546875" bestFit="1" customWidth="1"/>
    <col min="32" max="32" width="13.42578125" bestFit="1" customWidth="1"/>
    <col min="33" max="33" width="11.42578125" bestFit="1" customWidth="1"/>
    <col min="34" max="34" width="11.5703125" bestFit="1" customWidth="1"/>
    <col min="35" max="35" width="13.5703125" bestFit="1" customWidth="1"/>
    <col min="36" max="36" width="11.5703125" bestFit="1" customWidth="1"/>
    <col min="37" max="37" width="12.85546875" bestFit="1" customWidth="1"/>
    <col min="38" max="38" width="12.7109375" bestFit="1" customWidth="1"/>
    <col min="39" max="39" width="12.5703125" bestFit="1" customWidth="1"/>
    <col min="40" max="40" width="13.42578125" bestFit="1" customWidth="1"/>
    <col min="41" max="41" width="12.42578125" bestFit="1" customWidth="1"/>
    <col min="42" max="42" width="13.7109375" bestFit="1" customWidth="1"/>
    <col min="43" max="43" width="12.5703125" bestFit="1" customWidth="1"/>
    <col min="44" max="44" width="14" bestFit="1" customWidth="1"/>
    <col min="45" max="46" width="13.7109375" bestFit="1" customWidth="1"/>
    <col min="47" max="48" width="12.42578125" bestFit="1" customWidth="1"/>
    <col min="49" max="49" width="13.7109375" bestFit="1" customWidth="1"/>
    <col min="50" max="50" width="11.5703125" bestFit="1" customWidth="1"/>
    <col min="51" max="51" width="13.5703125" bestFit="1" customWidth="1"/>
    <col min="52" max="52" width="12.42578125" bestFit="1" customWidth="1"/>
    <col min="53" max="53" width="11.5703125" bestFit="1" customWidth="1"/>
    <col min="54" max="54" width="12.140625" bestFit="1" customWidth="1"/>
    <col min="55" max="55" width="11.7109375" bestFit="1" customWidth="1"/>
    <col min="56" max="56" width="12.28515625" bestFit="1" customWidth="1"/>
    <col min="57" max="57" width="12.7109375" bestFit="1" customWidth="1"/>
    <col min="58" max="58" width="15.5703125" bestFit="1" customWidth="1"/>
    <col min="59" max="59" width="12.7109375" bestFit="1" customWidth="1"/>
    <col min="60" max="60" width="14.140625" bestFit="1" customWidth="1"/>
    <col min="61" max="62" width="14.28515625" bestFit="1" customWidth="1"/>
    <col min="63" max="63" width="13.28515625" bestFit="1" customWidth="1"/>
    <col min="64" max="64" width="15" bestFit="1" customWidth="1"/>
    <col min="65" max="65" width="14.7109375" bestFit="1" customWidth="1"/>
    <col min="66" max="66" width="16.42578125" bestFit="1" customWidth="1"/>
    <col min="67" max="67" width="15.7109375" bestFit="1" customWidth="1"/>
    <col min="68" max="68" width="14.7109375" bestFit="1" customWidth="1"/>
    <col min="69" max="69" width="15.42578125" bestFit="1" customWidth="1"/>
    <col min="70" max="70" width="12.7109375" bestFit="1" customWidth="1"/>
    <col min="71" max="71" width="11.140625" bestFit="1" customWidth="1"/>
    <col min="72" max="72" width="11.7109375" bestFit="1" customWidth="1"/>
    <col min="73" max="73" width="12.5703125" bestFit="1" customWidth="1"/>
    <col min="74" max="74" width="11.7109375" bestFit="1" customWidth="1"/>
    <col min="75" max="75" width="12.5703125" bestFit="1" customWidth="1"/>
    <col min="76" max="76" width="14.28515625" bestFit="1" customWidth="1"/>
    <col min="77" max="77" width="14.140625" bestFit="1" customWidth="1"/>
    <col min="78" max="78" width="14.42578125" bestFit="1" customWidth="1"/>
    <col min="79" max="79" width="12.5703125" bestFit="1" customWidth="1"/>
    <col min="80" max="80" width="12.7109375" bestFit="1" customWidth="1"/>
    <col min="81" max="81" width="12.28515625" bestFit="1" customWidth="1"/>
    <col min="82" max="82" width="13.7109375" bestFit="1" customWidth="1"/>
    <col min="83" max="83" width="13.42578125" bestFit="1" customWidth="1"/>
    <col min="84" max="84" width="13.7109375" bestFit="1" customWidth="1"/>
    <col min="85" max="85" width="12.42578125" bestFit="1" customWidth="1"/>
    <col min="86" max="86" width="12.140625" bestFit="1" customWidth="1"/>
    <col min="87" max="87" width="12" bestFit="1" customWidth="1"/>
    <col min="88" max="88" width="15.7109375" bestFit="1" customWidth="1"/>
    <col min="89" max="89" width="11.42578125" bestFit="1" customWidth="1"/>
    <col min="90" max="90" width="16.28515625" bestFit="1" customWidth="1"/>
    <col min="91" max="91" width="16" bestFit="1" customWidth="1"/>
  </cols>
  <sheetData>
    <row r="1" spans="1:94" x14ac:dyDescent="0.25">
      <c r="A1" s="82" t="s">
        <v>736</v>
      </c>
      <c r="B1" s="82" t="s">
        <v>1318</v>
      </c>
      <c r="C1" s="82" t="s">
        <v>1805</v>
      </c>
      <c r="D1" s="82" t="s">
        <v>1366</v>
      </c>
      <c r="E1" s="82" t="s">
        <v>921</v>
      </c>
      <c r="F1" s="82" t="s">
        <v>932</v>
      </c>
      <c r="G1" s="82" t="s">
        <v>930</v>
      </c>
      <c r="H1" s="82" t="s">
        <v>924</v>
      </c>
      <c r="I1" s="82" t="s">
        <v>928</v>
      </c>
      <c r="J1" s="82" t="s">
        <v>1806</v>
      </c>
      <c r="K1" s="82" t="s">
        <v>915</v>
      </c>
      <c r="L1" s="82" t="s">
        <v>926</v>
      </c>
      <c r="M1" s="82" t="s">
        <v>925</v>
      </c>
      <c r="N1" s="82" t="s">
        <v>927</v>
      </c>
      <c r="O1" s="82" t="s">
        <v>914</v>
      </c>
      <c r="P1" s="82" t="s">
        <v>922</v>
      </c>
      <c r="Q1" s="82" t="s">
        <v>923</v>
      </c>
      <c r="R1" s="82" t="s">
        <v>920</v>
      </c>
      <c r="S1" s="82" t="s">
        <v>919</v>
      </c>
      <c r="T1" s="82" t="s">
        <v>934</v>
      </c>
      <c r="U1" s="82" t="s">
        <v>916</v>
      </c>
      <c r="V1" s="82" t="s">
        <v>935</v>
      </c>
      <c r="W1" s="82" t="s">
        <v>931</v>
      </c>
      <c r="X1" s="82" t="s">
        <v>918</v>
      </c>
      <c r="Y1" s="82" t="s">
        <v>917</v>
      </c>
      <c r="Z1" s="82" t="s">
        <v>933</v>
      </c>
      <c r="AA1" s="82" t="s">
        <v>929</v>
      </c>
      <c r="AB1" s="82" t="s">
        <v>954</v>
      </c>
      <c r="AC1" s="82" t="s">
        <v>956</v>
      </c>
      <c r="AD1" s="82" t="s">
        <v>960</v>
      </c>
      <c r="AE1" s="82" t="s">
        <v>959</v>
      </c>
      <c r="AF1" s="82" t="s">
        <v>958</v>
      </c>
      <c r="AG1" s="82" t="s">
        <v>968</v>
      </c>
      <c r="AH1" s="82" t="s">
        <v>953</v>
      </c>
      <c r="AI1" s="82" t="s">
        <v>963</v>
      </c>
      <c r="AJ1" s="82" t="s">
        <v>957</v>
      </c>
      <c r="AK1" s="82" t="s">
        <v>955</v>
      </c>
      <c r="AL1" s="82" t="s">
        <v>967</v>
      </c>
      <c r="AM1" s="82" t="s">
        <v>965</v>
      </c>
      <c r="AN1" s="82" t="s">
        <v>964</v>
      </c>
      <c r="AO1" s="82" t="s">
        <v>962</v>
      </c>
      <c r="AP1" s="82" t="s">
        <v>966</v>
      </c>
      <c r="AQ1" s="82" t="s">
        <v>961</v>
      </c>
      <c r="AR1" s="82" t="s">
        <v>942</v>
      </c>
      <c r="AS1" s="82" t="s">
        <v>937</v>
      </c>
      <c r="AT1" s="82" t="s">
        <v>938</v>
      </c>
      <c r="AU1" s="82" t="s">
        <v>936</v>
      </c>
      <c r="AV1" s="82" t="s">
        <v>943</v>
      </c>
      <c r="AW1" s="82" t="s">
        <v>945</v>
      </c>
      <c r="AX1" s="82" t="s">
        <v>946</v>
      </c>
      <c r="AY1" s="82" t="s">
        <v>940</v>
      </c>
      <c r="AZ1" s="82" t="s">
        <v>939</v>
      </c>
      <c r="BA1" s="82" t="s">
        <v>944</v>
      </c>
      <c r="BB1" s="82" t="s">
        <v>941</v>
      </c>
      <c r="BC1" s="82" t="s">
        <v>947</v>
      </c>
      <c r="BD1" s="82" t="s">
        <v>949</v>
      </c>
      <c r="BE1" s="82" t="s">
        <v>950</v>
      </c>
      <c r="BF1" s="82" t="s">
        <v>952</v>
      </c>
      <c r="BG1" s="82" t="s">
        <v>948</v>
      </c>
      <c r="BH1" s="82" t="s">
        <v>951</v>
      </c>
      <c r="BI1" s="82" t="s">
        <v>969</v>
      </c>
      <c r="BJ1" s="82" t="s">
        <v>898</v>
      </c>
      <c r="BK1" s="82" t="s">
        <v>908</v>
      </c>
      <c r="BL1" s="82" t="s">
        <v>910</v>
      </c>
      <c r="BM1" s="82" t="s">
        <v>1017</v>
      </c>
      <c r="BN1" s="82" t="s">
        <v>911</v>
      </c>
      <c r="BO1" s="82" t="s">
        <v>913</v>
      </c>
      <c r="BP1" s="82" t="s">
        <v>906</v>
      </c>
      <c r="BQ1" s="82" t="s">
        <v>905</v>
      </c>
      <c r="BR1" s="82" t="s">
        <v>903</v>
      </c>
      <c r="BS1" s="82" t="s">
        <v>900</v>
      </c>
      <c r="BT1" s="82" t="s">
        <v>902</v>
      </c>
      <c r="BU1" s="82" t="s">
        <v>904</v>
      </c>
      <c r="BV1" s="82" t="s">
        <v>912</v>
      </c>
      <c r="BW1" s="82" t="s">
        <v>1018</v>
      </c>
      <c r="BX1" s="82" t="s">
        <v>909</v>
      </c>
      <c r="BY1" s="82" t="s">
        <v>899</v>
      </c>
      <c r="BZ1" s="82" t="s">
        <v>907</v>
      </c>
      <c r="CA1" s="82" t="s">
        <v>901</v>
      </c>
      <c r="CB1" s="82" t="s">
        <v>979</v>
      </c>
      <c r="CC1" s="82" t="s">
        <v>982</v>
      </c>
      <c r="CD1" s="82" t="s">
        <v>980</v>
      </c>
      <c r="CE1" s="82" t="s">
        <v>981</v>
      </c>
      <c r="CF1" s="82" t="s">
        <v>970</v>
      </c>
      <c r="CG1" s="82" t="s">
        <v>972</v>
      </c>
      <c r="CH1" s="82" t="s">
        <v>974</v>
      </c>
      <c r="CI1" s="82" t="s">
        <v>971</v>
      </c>
      <c r="CJ1" s="82" t="s">
        <v>973</v>
      </c>
      <c r="CK1" s="82" t="s">
        <v>978</v>
      </c>
      <c r="CL1" s="82" t="s">
        <v>975</v>
      </c>
      <c r="CM1" s="82" t="s">
        <v>976</v>
      </c>
      <c r="CN1" s="82" t="s">
        <v>977</v>
      </c>
      <c r="CO1" s="75"/>
      <c r="CP1" s="75"/>
    </row>
    <row r="2" spans="1:94" x14ac:dyDescent="0.25">
      <c r="A2" s="83">
        <v>201912</v>
      </c>
      <c r="B2" s="83">
        <v>20007</v>
      </c>
      <c r="C2" s="84" t="s">
        <v>1046</v>
      </c>
      <c r="D2" s="84" t="s">
        <v>1027</v>
      </c>
      <c r="E2" s="83">
        <v>36311</v>
      </c>
      <c r="F2" s="83">
        <v>41975</v>
      </c>
      <c r="G2" s="83">
        <v>13499</v>
      </c>
      <c r="H2" s="83"/>
      <c r="I2" s="83">
        <v>119600</v>
      </c>
      <c r="J2" s="83"/>
      <c r="K2" s="83"/>
      <c r="L2" s="83">
        <v>119600</v>
      </c>
      <c r="M2" s="83"/>
      <c r="N2" s="83"/>
      <c r="O2" s="83">
        <v>50000</v>
      </c>
      <c r="P2" s="83"/>
      <c r="Q2" s="83"/>
      <c r="R2" s="83"/>
      <c r="S2" s="83">
        <v>11732358</v>
      </c>
      <c r="T2" s="83">
        <v>23928</v>
      </c>
      <c r="U2" s="83">
        <v>4129327</v>
      </c>
      <c r="V2" s="83">
        <v>173444418</v>
      </c>
      <c r="W2" s="83"/>
      <c r="X2" s="83">
        <v>15638</v>
      </c>
      <c r="Y2" s="83">
        <v>156821106</v>
      </c>
      <c r="Z2" s="83">
        <v>453772</v>
      </c>
      <c r="AA2" s="83">
        <v>6904</v>
      </c>
      <c r="AB2" s="83">
        <v>569964</v>
      </c>
      <c r="AC2" s="83">
        <v>61779</v>
      </c>
      <c r="AD2" s="83"/>
      <c r="AE2" s="83"/>
      <c r="AF2" s="83"/>
      <c r="AG2" s="83">
        <v>13310863</v>
      </c>
      <c r="AH2" s="83">
        <v>1300000</v>
      </c>
      <c r="AI2" s="83">
        <v>2337913</v>
      </c>
      <c r="AJ2" s="83">
        <v>61779</v>
      </c>
      <c r="AK2" s="83"/>
      <c r="AL2" s="83">
        <v>10341208</v>
      </c>
      <c r="AM2" s="83"/>
      <c r="AN2" s="83"/>
      <c r="AO2" s="83">
        <v>2337913</v>
      </c>
      <c r="AP2" s="83"/>
      <c r="AQ2" s="83"/>
      <c r="AR2" s="83"/>
      <c r="AS2" s="83"/>
      <c r="AT2" s="83"/>
      <c r="AU2" s="83"/>
      <c r="AV2" s="83"/>
      <c r="AW2" s="83">
        <v>3761</v>
      </c>
      <c r="AX2" s="83">
        <v>158825169</v>
      </c>
      <c r="AY2" s="83">
        <v>8008841</v>
      </c>
      <c r="AZ2" s="83">
        <v>149630055</v>
      </c>
      <c r="BA2" s="83">
        <v>1182511</v>
      </c>
      <c r="BB2" s="83"/>
      <c r="BC2" s="83"/>
      <c r="BD2" s="83"/>
      <c r="BE2" s="83"/>
      <c r="BF2" s="83">
        <v>8385</v>
      </c>
      <c r="BG2" s="83">
        <v>8385</v>
      </c>
      <c r="BH2" s="83"/>
      <c r="BI2" s="83">
        <v>173444418</v>
      </c>
      <c r="BJ2" s="83">
        <v>3141653</v>
      </c>
      <c r="BK2" s="83">
        <v>2113</v>
      </c>
      <c r="BL2" s="83">
        <v>-85810</v>
      </c>
      <c r="BM2" s="83">
        <v>0</v>
      </c>
      <c r="BN2" s="83">
        <v>1084693</v>
      </c>
      <c r="BO2" s="83">
        <v>845853</v>
      </c>
      <c r="BP2" s="83">
        <v>25015</v>
      </c>
      <c r="BQ2" s="83">
        <v>-170829</v>
      </c>
      <c r="BR2" s="83">
        <v>641201</v>
      </c>
      <c r="BS2" s="83">
        <v>1803534</v>
      </c>
      <c r="BT2" s="83">
        <v>269365</v>
      </c>
      <c r="BU2" s="83">
        <v>1431698</v>
      </c>
      <c r="BV2" s="83">
        <v>238840</v>
      </c>
      <c r="BW2" s="83">
        <v>0</v>
      </c>
      <c r="BX2" s="83">
        <v>11684</v>
      </c>
      <c r="BY2" s="83">
        <v>1338119</v>
      </c>
      <c r="BZ2" s="83">
        <v>273204</v>
      </c>
      <c r="CA2" s="83">
        <v>0</v>
      </c>
      <c r="CB2" s="83">
        <v>50753</v>
      </c>
      <c r="CC2" s="83">
        <v>16089746</v>
      </c>
      <c r="CD2" s="83">
        <v>50753</v>
      </c>
      <c r="CE2" s="85">
        <v>8.91</v>
      </c>
      <c r="CF2" s="83">
        <v>1807</v>
      </c>
      <c r="CG2" s="83"/>
      <c r="CH2" s="83">
        <v>1807</v>
      </c>
      <c r="CI2" s="83"/>
      <c r="CJ2" s="83"/>
      <c r="CK2" s="83">
        <v>10118317</v>
      </c>
      <c r="CL2" s="83">
        <v>10118317</v>
      </c>
      <c r="CM2" s="83"/>
      <c r="CN2" s="83"/>
      <c r="CO2" s="76"/>
      <c r="CP2" s="76"/>
    </row>
    <row r="3" spans="1:94" x14ac:dyDescent="0.25">
      <c r="A3" s="83">
        <v>201912</v>
      </c>
      <c r="B3" s="83">
        <v>20003</v>
      </c>
      <c r="C3" s="84" t="s">
        <v>1801</v>
      </c>
      <c r="D3" s="84" t="s">
        <v>1027</v>
      </c>
      <c r="E3" s="83">
        <v>192167</v>
      </c>
      <c r="F3" s="83">
        <v>106679</v>
      </c>
      <c r="G3" s="83">
        <v>0</v>
      </c>
      <c r="H3" s="83"/>
      <c r="I3" s="83">
        <v>0</v>
      </c>
      <c r="J3" s="83">
        <v>0</v>
      </c>
      <c r="K3" s="83"/>
      <c r="L3" s="83">
        <v>0</v>
      </c>
      <c r="M3" s="83">
        <v>0</v>
      </c>
      <c r="N3" s="83">
        <v>0</v>
      </c>
      <c r="O3" s="83">
        <v>41106</v>
      </c>
      <c r="P3" s="83"/>
      <c r="Q3" s="83">
        <v>0</v>
      </c>
      <c r="R3" s="83"/>
      <c r="S3" s="83">
        <v>18372714</v>
      </c>
      <c r="T3" s="83">
        <v>6258</v>
      </c>
      <c r="U3" s="83">
        <v>26435284</v>
      </c>
      <c r="V3" s="83">
        <v>384899171</v>
      </c>
      <c r="W3" s="83">
        <v>3644</v>
      </c>
      <c r="X3" s="83">
        <v>0</v>
      </c>
      <c r="Y3" s="83">
        <v>338665762</v>
      </c>
      <c r="Z3" s="83">
        <v>1074908</v>
      </c>
      <c r="AA3" s="83">
        <v>649</v>
      </c>
      <c r="AB3" s="83">
        <v>4306480</v>
      </c>
      <c r="AC3" s="83">
        <v>0</v>
      </c>
      <c r="AD3" s="83">
        <v>0</v>
      </c>
      <c r="AE3" s="83">
        <v>0</v>
      </c>
      <c r="AF3" s="83">
        <v>0</v>
      </c>
      <c r="AG3" s="83">
        <v>18860994</v>
      </c>
      <c r="AH3" s="83">
        <v>0</v>
      </c>
      <c r="AI3" s="83">
        <v>0</v>
      </c>
      <c r="AJ3" s="83">
        <v>0</v>
      </c>
      <c r="AK3" s="83">
        <v>101842</v>
      </c>
      <c r="AL3" s="83">
        <v>1117238</v>
      </c>
      <c r="AM3" s="83">
        <v>18048858</v>
      </c>
      <c r="AN3" s="83">
        <v>0</v>
      </c>
      <c r="AO3" s="83">
        <v>13335434</v>
      </c>
      <c r="AP3" s="83">
        <v>-4713424</v>
      </c>
      <c r="AQ3" s="83">
        <v>0</v>
      </c>
      <c r="AR3" s="83">
        <v>314752</v>
      </c>
      <c r="AS3" s="83">
        <v>0</v>
      </c>
      <c r="AT3" s="83"/>
      <c r="AU3" s="83">
        <v>1102103</v>
      </c>
      <c r="AV3" s="83">
        <v>4842</v>
      </c>
      <c r="AW3" s="83">
        <v>10295</v>
      </c>
      <c r="AX3" s="83">
        <v>366035776</v>
      </c>
      <c r="AY3" s="83">
        <v>750000</v>
      </c>
      <c r="AZ3" s="83">
        <v>361387916</v>
      </c>
      <c r="BA3" s="83">
        <v>2465868</v>
      </c>
      <c r="BB3" s="83">
        <v>0</v>
      </c>
      <c r="BC3" s="83"/>
      <c r="BD3" s="83"/>
      <c r="BE3" s="83">
        <v>0</v>
      </c>
      <c r="BF3" s="83">
        <v>2401</v>
      </c>
      <c r="BG3" s="83">
        <v>0</v>
      </c>
      <c r="BH3" s="83">
        <v>2401</v>
      </c>
      <c r="BI3" s="83">
        <v>384899171</v>
      </c>
      <c r="BJ3" s="83">
        <v>6239843</v>
      </c>
      <c r="BK3" s="83">
        <v>2281</v>
      </c>
      <c r="BL3" s="83">
        <v>34723</v>
      </c>
      <c r="BM3" s="83">
        <v>0</v>
      </c>
      <c r="BN3" s="83">
        <v>1433562</v>
      </c>
      <c r="BO3" s="83">
        <v>1117237</v>
      </c>
      <c r="BP3" s="83">
        <v>175</v>
      </c>
      <c r="BQ3" s="83">
        <v>-52566</v>
      </c>
      <c r="BR3" s="83">
        <v>1303546</v>
      </c>
      <c r="BS3" s="83">
        <v>2450120</v>
      </c>
      <c r="BT3" s="83">
        <v>662125</v>
      </c>
      <c r="BU3" s="83">
        <v>1830251</v>
      </c>
      <c r="BV3" s="83">
        <v>316325</v>
      </c>
      <c r="BW3" s="83"/>
      <c r="BX3" s="83">
        <v>23870</v>
      </c>
      <c r="BY3" s="83">
        <v>3789723</v>
      </c>
      <c r="BZ3" s="83">
        <v>283424</v>
      </c>
      <c r="CA3" s="83">
        <v>21552</v>
      </c>
      <c r="CB3" s="83"/>
      <c r="CC3" s="83">
        <v>614119</v>
      </c>
      <c r="CD3" s="83"/>
      <c r="CE3" s="85"/>
      <c r="CF3" s="83"/>
      <c r="CG3" s="83"/>
      <c r="CH3" s="83">
        <v>142</v>
      </c>
      <c r="CI3" s="83"/>
      <c r="CJ3" s="83">
        <v>142</v>
      </c>
      <c r="CK3" s="83">
        <v>14448644</v>
      </c>
      <c r="CL3" s="83">
        <v>14426938</v>
      </c>
      <c r="CM3" s="83">
        <v>0</v>
      </c>
      <c r="CN3" s="83">
        <v>21706</v>
      </c>
      <c r="CO3" s="76"/>
      <c r="CP3" s="76"/>
    </row>
    <row r="4" spans="1:94" x14ac:dyDescent="0.25">
      <c r="A4" s="83">
        <v>201912</v>
      </c>
      <c r="B4" s="83">
        <v>20008</v>
      </c>
      <c r="C4" s="84" t="s">
        <v>1029</v>
      </c>
      <c r="D4" s="84" t="s">
        <v>1027</v>
      </c>
      <c r="E4" s="83">
        <v>147</v>
      </c>
      <c r="F4" s="83">
        <v>30</v>
      </c>
      <c r="G4" s="83">
        <v>6287</v>
      </c>
      <c r="H4" s="83"/>
      <c r="I4" s="83"/>
      <c r="J4" s="83"/>
      <c r="K4" s="83"/>
      <c r="L4" s="83"/>
      <c r="M4" s="83"/>
      <c r="N4" s="83"/>
      <c r="O4" s="83">
        <v>50000</v>
      </c>
      <c r="P4" s="83"/>
      <c r="Q4" s="83"/>
      <c r="R4" s="83"/>
      <c r="S4" s="83">
        <v>3119935</v>
      </c>
      <c r="T4" s="83">
        <v>1001</v>
      </c>
      <c r="U4" s="83">
        <v>1537947</v>
      </c>
      <c r="V4" s="83">
        <v>27509733</v>
      </c>
      <c r="W4" s="83">
        <v>3316</v>
      </c>
      <c r="X4" s="83"/>
      <c r="Y4" s="83">
        <v>22774463</v>
      </c>
      <c r="Z4" s="83">
        <v>16267</v>
      </c>
      <c r="AA4" s="83">
        <v>341</v>
      </c>
      <c r="AB4" s="83">
        <v>70000</v>
      </c>
      <c r="AC4" s="83"/>
      <c r="AD4" s="83"/>
      <c r="AE4" s="83"/>
      <c r="AF4" s="83"/>
      <c r="AG4" s="83">
        <v>3448188</v>
      </c>
      <c r="AH4" s="83"/>
      <c r="AI4" s="83">
        <v>3203055</v>
      </c>
      <c r="AJ4" s="83"/>
      <c r="AK4" s="83"/>
      <c r="AL4" s="83">
        <v>175133</v>
      </c>
      <c r="AM4" s="83"/>
      <c r="AN4" s="83"/>
      <c r="AO4" s="83">
        <v>3203055</v>
      </c>
      <c r="AP4" s="83"/>
      <c r="AQ4" s="83"/>
      <c r="AR4" s="83"/>
      <c r="AS4" s="83"/>
      <c r="AT4" s="83"/>
      <c r="AU4" s="83"/>
      <c r="AV4" s="83"/>
      <c r="AW4" s="83">
        <v>67</v>
      </c>
      <c r="AX4" s="83">
        <v>24061545</v>
      </c>
      <c r="AY4" s="83"/>
      <c r="AZ4" s="83">
        <v>23879638</v>
      </c>
      <c r="BA4" s="83">
        <v>181841</v>
      </c>
      <c r="BB4" s="83"/>
      <c r="BC4" s="83"/>
      <c r="BD4" s="83"/>
      <c r="BE4" s="83"/>
      <c r="BF4" s="83"/>
      <c r="BG4" s="83"/>
      <c r="BH4" s="83"/>
      <c r="BI4" s="83">
        <v>27509733</v>
      </c>
      <c r="BJ4" s="83">
        <v>498466</v>
      </c>
      <c r="BK4" s="83">
        <v>110</v>
      </c>
      <c r="BL4" s="83">
        <v>1315</v>
      </c>
      <c r="BM4" s="83">
        <v>0</v>
      </c>
      <c r="BN4" s="83">
        <v>224691</v>
      </c>
      <c r="BO4" s="83">
        <v>175133</v>
      </c>
      <c r="BP4" s="83">
        <v>132</v>
      </c>
      <c r="BQ4" s="83">
        <v>58553</v>
      </c>
      <c r="BR4" s="83">
        <v>25240</v>
      </c>
      <c r="BS4" s="83">
        <v>177053</v>
      </c>
      <c r="BT4" s="83">
        <v>22459</v>
      </c>
      <c r="BU4" s="83">
        <v>208204</v>
      </c>
      <c r="BV4" s="83">
        <v>49558</v>
      </c>
      <c r="BW4" s="83">
        <v>0</v>
      </c>
      <c r="BX4" s="83">
        <v>1171</v>
      </c>
      <c r="BY4" s="83">
        <v>321413</v>
      </c>
      <c r="BZ4" s="83">
        <v>39602</v>
      </c>
      <c r="CA4" s="83">
        <v>33932</v>
      </c>
      <c r="CB4" s="83"/>
      <c r="CC4" s="83">
        <v>3299909</v>
      </c>
      <c r="CD4" s="83"/>
      <c r="CE4" s="85"/>
      <c r="CF4" s="83">
        <v>77</v>
      </c>
      <c r="CG4" s="83"/>
      <c r="CH4" s="83">
        <v>77</v>
      </c>
      <c r="CI4" s="83"/>
      <c r="CJ4" s="83"/>
      <c r="CK4" s="83">
        <v>3094277</v>
      </c>
      <c r="CL4" s="83">
        <v>3033277</v>
      </c>
      <c r="CM4" s="83"/>
      <c r="CN4" s="83">
        <v>61000</v>
      </c>
      <c r="CO4" s="76"/>
      <c r="CP4" s="76"/>
    </row>
    <row r="5" spans="1:94" x14ac:dyDescent="0.25">
      <c r="A5" s="83">
        <v>201912</v>
      </c>
      <c r="B5" s="83">
        <v>20009</v>
      </c>
      <c r="C5" s="84" t="s">
        <v>1030</v>
      </c>
      <c r="D5" s="84" t="s">
        <v>1027</v>
      </c>
      <c r="E5" s="83">
        <v>0</v>
      </c>
      <c r="F5" s="83">
        <v>12022</v>
      </c>
      <c r="G5" s="83">
        <v>0</v>
      </c>
      <c r="H5" s="83">
        <v>0</v>
      </c>
      <c r="I5" s="83">
        <v>0</v>
      </c>
      <c r="J5" s="83">
        <v>0</v>
      </c>
      <c r="K5" s="83">
        <v>0</v>
      </c>
      <c r="L5" s="83">
        <v>0</v>
      </c>
      <c r="M5" s="83">
        <v>0</v>
      </c>
      <c r="N5" s="83">
        <v>0</v>
      </c>
      <c r="O5" s="83">
        <v>50000</v>
      </c>
      <c r="P5" s="83">
        <v>19524</v>
      </c>
      <c r="Q5" s="83">
        <v>0</v>
      </c>
      <c r="R5" s="83">
        <v>0</v>
      </c>
      <c r="S5" s="83">
        <v>0</v>
      </c>
      <c r="T5" s="83">
        <v>7712</v>
      </c>
      <c r="U5" s="83">
        <v>67462369</v>
      </c>
      <c r="V5" s="83">
        <v>473277156</v>
      </c>
      <c r="W5" s="83">
        <v>2659</v>
      </c>
      <c r="X5" s="83">
        <v>917</v>
      </c>
      <c r="Y5" s="83">
        <v>404998265</v>
      </c>
      <c r="Z5" s="83">
        <v>723335</v>
      </c>
      <c r="AA5" s="83">
        <v>353</v>
      </c>
      <c r="AB5" s="83">
        <v>1717250</v>
      </c>
      <c r="AC5" s="83">
        <v>0</v>
      </c>
      <c r="AD5" s="83">
        <v>0</v>
      </c>
      <c r="AE5" s="83">
        <v>0</v>
      </c>
      <c r="AF5" s="83">
        <v>0</v>
      </c>
      <c r="AG5" s="83">
        <v>22590087</v>
      </c>
      <c r="AH5" s="83">
        <v>2200000</v>
      </c>
      <c r="AI5" s="83">
        <v>20677</v>
      </c>
      <c r="AJ5" s="83">
        <v>0</v>
      </c>
      <c r="AK5" s="83">
        <v>0</v>
      </c>
      <c r="AL5" s="83">
        <v>20852160</v>
      </c>
      <c r="AM5" s="83">
        <v>0</v>
      </c>
      <c r="AN5" s="83">
        <v>0</v>
      </c>
      <c r="AO5" s="83">
        <v>20677</v>
      </c>
      <c r="AP5" s="83">
        <v>0</v>
      </c>
      <c r="AQ5" s="83">
        <v>0</v>
      </c>
      <c r="AR5" s="83">
        <v>18978</v>
      </c>
      <c r="AS5" s="83">
        <v>0</v>
      </c>
      <c r="AT5" s="83">
        <v>0</v>
      </c>
      <c r="AU5" s="83">
        <v>5597228</v>
      </c>
      <c r="AV5" s="83">
        <v>0</v>
      </c>
      <c r="AW5" s="83">
        <v>22214</v>
      </c>
      <c r="AX5" s="83">
        <v>448487069</v>
      </c>
      <c r="AY5" s="83">
        <v>0</v>
      </c>
      <c r="AZ5" s="83">
        <v>440929294</v>
      </c>
      <c r="BA5" s="83">
        <v>1919355</v>
      </c>
      <c r="BB5" s="83">
        <v>0</v>
      </c>
      <c r="BC5" s="83">
        <v>0</v>
      </c>
      <c r="BD5" s="83">
        <v>0</v>
      </c>
      <c r="BE5" s="83">
        <v>0</v>
      </c>
      <c r="BF5" s="83">
        <v>0</v>
      </c>
      <c r="BG5" s="83">
        <v>0</v>
      </c>
      <c r="BH5" s="83">
        <v>0</v>
      </c>
      <c r="BI5" s="83">
        <v>473277156</v>
      </c>
      <c r="BJ5" s="83">
        <v>7892165</v>
      </c>
      <c r="BK5" s="83">
        <v>0</v>
      </c>
      <c r="BL5" s="83">
        <v>6277</v>
      </c>
      <c r="BM5" s="83">
        <v>-2354</v>
      </c>
      <c r="BN5" s="83">
        <v>2372883</v>
      </c>
      <c r="BO5" s="83">
        <v>1850010</v>
      </c>
      <c r="BP5" s="83">
        <v>4494</v>
      </c>
      <c r="BQ5" s="83">
        <v>12864</v>
      </c>
      <c r="BR5" s="83">
        <v>1301129</v>
      </c>
      <c r="BS5" s="83">
        <v>3155790</v>
      </c>
      <c r="BT5" s="83">
        <v>815221</v>
      </c>
      <c r="BU5" s="83">
        <v>2669882</v>
      </c>
      <c r="BV5" s="83">
        <v>522873</v>
      </c>
      <c r="BW5" s="83">
        <v>0</v>
      </c>
      <c r="BX5" s="83">
        <v>0</v>
      </c>
      <c r="BY5" s="83">
        <v>4736375</v>
      </c>
      <c r="BZ5" s="83">
        <v>305726</v>
      </c>
      <c r="CA5" s="83">
        <v>0</v>
      </c>
      <c r="CB5" s="83"/>
      <c r="CC5" s="83">
        <v>114537105</v>
      </c>
      <c r="CD5" s="83"/>
      <c r="CE5" s="85"/>
      <c r="CF5" s="83"/>
      <c r="CG5" s="83"/>
      <c r="CH5" s="83">
        <v>74631</v>
      </c>
      <c r="CI5" s="83"/>
      <c r="CJ5" s="83">
        <v>74631</v>
      </c>
      <c r="CK5" s="83">
        <v>1498026</v>
      </c>
      <c r="CL5" s="83">
        <v>1498026</v>
      </c>
      <c r="CM5" s="83"/>
      <c r="CN5" s="83"/>
      <c r="CO5" s="76"/>
      <c r="CP5" s="76"/>
    </row>
    <row r="6" spans="1:94" x14ac:dyDescent="0.25">
      <c r="A6" s="83">
        <v>201912</v>
      </c>
      <c r="B6" s="83">
        <v>20001</v>
      </c>
      <c r="C6" s="84" t="s">
        <v>1047</v>
      </c>
      <c r="D6" s="84" t="s">
        <v>1027</v>
      </c>
      <c r="E6" s="83">
        <v>6487143</v>
      </c>
      <c r="F6" s="83">
        <v>21893</v>
      </c>
      <c r="G6" s="83">
        <v>134767</v>
      </c>
      <c r="H6" s="83">
        <v>0</v>
      </c>
      <c r="I6" s="83">
        <v>13910</v>
      </c>
      <c r="J6" s="83">
        <v>661353</v>
      </c>
      <c r="K6" s="83">
        <v>0</v>
      </c>
      <c r="L6" s="83">
        <v>675263</v>
      </c>
      <c r="M6" s="83">
        <v>307262</v>
      </c>
      <c r="N6" s="83">
        <v>0</v>
      </c>
      <c r="O6" s="83">
        <v>49466</v>
      </c>
      <c r="P6" s="83">
        <v>29037</v>
      </c>
      <c r="Q6" s="83">
        <v>59123266</v>
      </c>
      <c r="R6" s="83">
        <v>0</v>
      </c>
      <c r="S6" s="83">
        <v>31041994</v>
      </c>
      <c r="T6" s="83">
        <v>399579</v>
      </c>
      <c r="U6" s="83">
        <v>907910545</v>
      </c>
      <c r="V6" s="83">
        <v>1524336954</v>
      </c>
      <c r="W6" s="83">
        <v>0</v>
      </c>
      <c r="X6" s="83">
        <v>269960</v>
      </c>
      <c r="Y6" s="83">
        <v>511871679</v>
      </c>
      <c r="Z6" s="83">
        <v>5869734</v>
      </c>
      <c r="AA6" s="83">
        <v>145366</v>
      </c>
      <c r="AB6" s="83">
        <v>1182216</v>
      </c>
      <c r="AC6" s="83">
        <v>0</v>
      </c>
      <c r="AD6" s="83"/>
      <c r="AE6" s="83"/>
      <c r="AF6" s="83"/>
      <c r="AG6" s="83">
        <v>84320595</v>
      </c>
      <c r="AH6" s="83">
        <v>11015799</v>
      </c>
      <c r="AI6" s="83">
        <v>22216865</v>
      </c>
      <c r="AJ6" s="83">
        <v>0</v>
      </c>
      <c r="AK6" s="83">
        <v>0</v>
      </c>
      <c r="AL6" s="83">
        <v>8272772</v>
      </c>
      <c r="AM6" s="83">
        <v>48871135</v>
      </c>
      <c r="AN6" s="83"/>
      <c r="AO6" s="83">
        <v>74865607</v>
      </c>
      <c r="AP6" s="83">
        <v>3777607</v>
      </c>
      <c r="AQ6" s="83"/>
      <c r="AR6" s="83">
        <v>0</v>
      </c>
      <c r="AS6" s="83">
        <v>11950000</v>
      </c>
      <c r="AT6" s="83">
        <v>0</v>
      </c>
      <c r="AU6" s="83">
        <v>2562280</v>
      </c>
      <c r="AV6" s="83">
        <v>0</v>
      </c>
      <c r="AW6" s="83">
        <v>0</v>
      </c>
      <c r="AX6" s="83">
        <v>1428337424</v>
      </c>
      <c r="AY6" s="83">
        <v>30029164</v>
      </c>
      <c r="AZ6" s="83">
        <v>1374671342</v>
      </c>
      <c r="BA6" s="83">
        <v>9124638</v>
      </c>
      <c r="BB6" s="83">
        <v>0</v>
      </c>
      <c r="BC6" s="83">
        <v>57183</v>
      </c>
      <c r="BD6" s="83">
        <v>33715</v>
      </c>
      <c r="BE6" s="83">
        <v>0</v>
      </c>
      <c r="BF6" s="83">
        <v>663136</v>
      </c>
      <c r="BG6" s="83">
        <v>214909</v>
      </c>
      <c r="BH6" s="83">
        <v>357329</v>
      </c>
      <c r="BI6" s="83">
        <v>1524336954</v>
      </c>
      <c r="BJ6" s="83">
        <v>18038314</v>
      </c>
      <c r="BK6" s="83">
        <v>278369</v>
      </c>
      <c r="BL6" s="83">
        <v>695822</v>
      </c>
      <c r="BM6" s="83">
        <v>3954127</v>
      </c>
      <c r="BN6" s="83">
        <v>7998385</v>
      </c>
      <c r="BO6" s="83">
        <v>7443477</v>
      </c>
      <c r="BP6" s="83">
        <v>2044015</v>
      </c>
      <c r="BQ6" s="83">
        <v>1524324</v>
      </c>
      <c r="BR6" s="83">
        <v>503577</v>
      </c>
      <c r="BS6" s="83">
        <v>3915627</v>
      </c>
      <c r="BT6" s="83">
        <v>681628</v>
      </c>
      <c r="BU6" s="83">
        <v>4255561</v>
      </c>
      <c r="BV6" s="83">
        <v>554908</v>
      </c>
      <c r="BW6" s="83">
        <v>0</v>
      </c>
      <c r="BX6" s="83">
        <v>167021</v>
      </c>
      <c r="BY6" s="83">
        <v>14122687</v>
      </c>
      <c r="BZ6" s="83">
        <v>2638431</v>
      </c>
      <c r="CA6" s="83">
        <v>161883</v>
      </c>
      <c r="CB6" s="83"/>
      <c r="CC6" s="83"/>
      <c r="CD6" s="83"/>
      <c r="CE6" s="85"/>
      <c r="CF6" s="83"/>
      <c r="CG6" s="83"/>
      <c r="CH6" s="83"/>
      <c r="CI6" s="83"/>
      <c r="CJ6" s="83"/>
      <c r="CK6" s="83">
        <v>11593648</v>
      </c>
      <c r="CL6" s="83">
        <v>10543561</v>
      </c>
      <c r="CM6" s="83">
        <v>0</v>
      </c>
      <c r="CN6" s="83">
        <v>1050087</v>
      </c>
      <c r="CO6" s="76"/>
      <c r="CP6" s="76"/>
    </row>
    <row r="7" spans="1:94" x14ac:dyDescent="0.25">
      <c r="A7" s="83">
        <v>201912</v>
      </c>
      <c r="B7" s="83">
        <v>20002</v>
      </c>
      <c r="C7" s="84" t="s">
        <v>1028</v>
      </c>
      <c r="D7" s="84" t="s">
        <v>1027</v>
      </c>
      <c r="E7" s="83"/>
      <c r="F7" s="83">
        <v>15458</v>
      </c>
      <c r="G7" s="83">
        <v>0</v>
      </c>
      <c r="H7" s="83"/>
      <c r="I7" s="83"/>
      <c r="J7" s="83"/>
      <c r="K7" s="83"/>
      <c r="L7" s="83"/>
      <c r="M7" s="83"/>
      <c r="N7" s="83"/>
      <c r="O7" s="83">
        <v>54312</v>
      </c>
      <c r="P7" s="83"/>
      <c r="Q7" s="83">
        <v>137233</v>
      </c>
      <c r="R7" s="83">
        <v>29339082</v>
      </c>
      <c r="S7" s="83">
        <v>23021697</v>
      </c>
      <c r="T7" s="83">
        <v>115</v>
      </c>
      <c r="U7" s="83">
        <v>53694029</v>
      </c>
      <c r="V7" s="83">
        <v>912440426</v>
      </c>
      <c r="W7" s="83"/>
      <c r="X7" s="83">
        <v>515345</v>
      </c>
      <c r="Y7" s="83">
        <v>802578747</v>
      </c>
      <c r="Z7" s="83">
        <v>3079316</v>
      </c>
      <c r="AA7" s="83">
        <v>5092</v>
      </c>
      <c r="AB7" s="83">
        <v>630000</v>
      </c>
      <c r="AC7" s="83">
        <v>0</v>
      </c>
      <c r="AD7" s="83"/>
      <c r="AE7" s="83"/>
      <c r="AF7" s="83"/>
      <c r="AG7" s="83">
        <v>49992713</v>
      </c>
      <c r="AH7" s="83"/>
      <c r="AI7" s="83"/>
      <c r="AJ7" s="83"/>
      <c r="AK7" s="83"/>
      <c r="AL7" s="83"/>
      <c r="AM7" s="83">
        <v>44978313</v>
      </c>
      <c r="AN7" s="83"/>
      <c r="AO7" s="83">
        <v>49362713</v>
      </c>
      <c r="AP7" s="83">
        <v>4384400</v>
      </c>
      <c r="AQ7" s="83"/>
      <c r="AR7" s="83">
        <v>28498</v>
      </c>
      <c r="AS7" s="83"/>
      <c r="AT7" s="83"/>
      <c r="AU7" s="83">
        <v>4002852</v>
      </c>
      <c r="AV7" s="83"/>
      <c r="AW7" s="83"/>
      <c r="AX7" s="83">
        <v>862395440</v>
      </c>
      <c r="AY7" s="83">
        <v>0</v>
      </c>
      <c r="AZ7" s="83">
        <v>853478597</v>
      </c>
      <c r="BA7" s="83">
        <v>4885493</v>
      </c>
      <c r="BB7" s="83"/>
      <c r="BC7" s="83"/>
      <c r="BD7" s="83">
        <v>13000</v>
      </c>
      <c r="BE7" s="83"/>
      <c r="BF7" s="83">
        <v>52273</v>
      </c>
      <c r="BG7" s="83">
        <v>39273</v>
      </c>
      <c r="BH7" s="83"/>
      <c r="BI7" s="83">
        <v>912440426</v>
      </c>
      <c r="BJ7" s="83">
        <v>16780553</v>
      </c>
      <c r="BK7" s="83">
        <v>0</v>
      </c>
      <c r="BL7" s="83">
        <v>264443</v>
      </c>
      <c r="BM7" s="83">
        <v>35569</v>
      </c>
      <c r="BN7" s="83">
        <v>5625625</v>
      </c>
      <c r="BO7" s="83">
        <v>4395551</v>
      </c>
      <c r="BP7" s="83">
        <v>5954</v>
      </c>
      <c r="BQ7" s="83">
        <v>219295</v>
      </c>
      <c r="BR7" s="83">
        <v>1415682</v>
      </c>
      <c r="BS7" s="83">
        <v>6904764</v>
      </c>
      <c r="BT7" s="83">
        <v>887826</v>
      </c>
      <c r="BU7" s="83">
        <v>6376908</v>
      </c>
      <c r="BV7" s="83">
        <v>1230074</v>
      </c>
      <c r="BW7" s="83"/>
      <c r="BX7" s="83">
        <v>0</v>
      </c>
      <c r="BY7" s="83">
        <v>9875789</v>
      </c>
      <c r="BZ7" s="83">
        <v>747658</v>
      </c>
      <c r="CA7" s="83">
        <v>0</v>
      </c>
      <c r="CB7" s="83"/>
      <c r="CC7" s="83">
        <v>53286649</v>
      </c>
      <c r="CD7" s="83"/>
      <c r="CE7" s="85"/>
      <c r="CF7" s="83"/>
      <c r="CG7" s="83"/>
      <c r="CH7" s="83">
        <v>4993</v>
      </c>
      <c r="CI7" s="83"/>
      <c r="CJ7" s="83">
        <v>4993</v>
      </c>
      <c r="CK7" s="83">
        <v>33517042</v>
      </c>
      <c r="CL7" s="83">
        <v>33517042</v>
      </c>
      <c r="CM7" s="83"/>
      <c r="CN7" s="83">
        <v>0</v>
      </c>
      <c r="CO7" s="76"/>
      <c r="CP7" s="76"/>
    </row>
    <row r="8" spans="1:94" x14ac:dyDescent="0.25">
      <c r="A8" s="83">
        <v>201912</v>
      </c>
      <c r="B8" s="83">
        <v>20004</v>
      </c>
      <c r="C8" s="84" t="s">
        <v>1048</v>
      </c>
      <c r="D8" s="84" t="s">
        <v>1027</v>
      </c>
      <c r="E8" s="83">
        <v>0</v>
      </c>
      <c r="F8" s="83">
        <v>9746</v>
      </c>
      <c r="G8" s="83">
        <v>108493</v>
      </c>
      <c r="H8" s="83">
        <v>0</v>
      </c>
      <c r="I8" s="83">
        <v>0</v>
      </c>
      <c r="J8" s="83">
        <v>0</v>
      </c>
      <c r="K8" s="83">
        <v>0</v>
      </c>
      <c r="L8" s="83">
        <v>0</v>
      </c>
      <c r="M8" s="83">
        <v>0</v>
      </c>
      <c r="N8" s="83">
        <v>0</v>
      </c>
      <c r="O8" s="83">
        <v>0</v>
      </c>
      <c r="P8" s="83">
        <v>0</v>
      </c>
      <c r="Q8" s="83">
        <v>0</v>
      </c>
      <c r="R8" s="83">
        <v>0</v>
      </c>
      <c r="S8" s="83">
        <v>94580190</v>
      </c>
      <c r="T8" s="83">
        <v>25596</v>
      </c>
      <c r="U8" s="83">
        <v>38203418</v>
      </c>
      <c r="V8" s="83">
        <v>887314757</v>
      </c>
      <c r="W8" s="83">
        <v>0</v>
      </c>
      <c r="X8" s="83">
        <v>115693</v>
      </c>
      <c r="Y8" s="83">
        <v>753109921</v>
      </c>
      <c r="Z8" s="83">
        <v>1161701</v>
      </c>
      <c r="AA8" s="83">
        <v>0</v>
      </c>
      <c r="AB8" s="83">
        <v>848044</v>
      </c>
      <c r="AC8" s="83">
        <v>0</v>
      </c>
      <c r="AD8" s="83">
        <v>0</v>
      </c>
      <c r="AE8" s="83">
        <v>0</v>
      </c>
      <c r="AF8" s="83">
        <v>0</v>
      </c>
      <c r="AG8" s="83">
        <v>30612396</v>
      </c>
      <c r="AH8" s="83">
        <v>2000000</v>
      </c>
      <c r="AI8" s="83">
        <v>0</v>
      </c>
      <c r="AJ8" s="83">
        <v>0</v>
      </c>
      <c r="AK8" s="83">
        <v>0</v>
      </c>
      <c r="AL8" s="83">
        <v>24071712</v>
      </c>
      <c r="AM8" s="83">
        <v>1646001</v>
      </c>
      <c r="AN8" s="83">
        <v>0</v>
      </c>
      <c r="AO8" s="83">
        <v>5692640</v>
      </c>
      <c r="AP8" s="83">
        <v>4046639</v>
      </c>
      <c r="AQ8" s="83">
        <v>0</v>
      </c>
      <c r="AR8" s="83">
        <v>0</v>
      </c>
      <c r="AS8" s="83">
        <v>0</v>
      </c>
      <c r="AT8" s="83">
        <v>0</v>
      </c>
      <c r="AU8" s="83">
        <v>843900445</v>
      </c>
      <c r="AV8" s="83">
        <v>0</v>
      </c>
      <c r="AW8" s="83">
        <v>0</v>
      </c>
      <c r="AX8" s="83">
        <v>854683809</v>
      </c>
      <c r="AY8" s="83">
        <v>0</v>
      </c>
      <c r="AZ8" s="83">
        <v>6086575</v>
      </c>
      <c r="BA8" s="83">
        <v>4693542</v>
      </c>
      <c r="BB8" s="83">
        <v>3247</v>
      </c>
      <c r="BC8" s="83">
        <v>10865</v>
      </c>
      <c r="BD8" s="83">
        <v>0</v>
      </c>
      <c r="BE8" s="83">
        <v>0</v>
      </c>
      <c r="BF8" s="83">
        <v>18553</v>
      </c>
      <c r="BG8" s="83">
        <v>7688</v>
      </c>
      <c r="BH8" s="83">
        <v>0</v>
      </c>
      <c r="BI8" s="83">
        <v>887314757</v>
      </c>
      <c r="BJ8" s="83">
        <v>15174592</v>
      </c>
      <c r="BK8" s="83">
        <v>1267</v>
      </c>
      <c r="BL8" s="83">
        <v>79455</v>
      </c>
      <c r="BM8" s="83">
        <v>0</v>
      </c>
      <c r="BN8" s="83">
        <v>2977648</v>
      </c>
      <c r="BO8" s="83">
        <v>2572973</v>
      </c>
      <c r="BP8" s="83">
        <v>994239</v>
      </c>
      <c r="BQ8" s="83">
        <v>-29918</v>
      </c>
      <c r="BR8" s="83">
        <v>3755692</v>
      </c>
      <c r="BS8" s="83">
        <v>5568607</v>
      </c>
      <c r="BT8" s="83">
        <v>1070427</v>
      </c>
      <c r="BU8" s="83">
        <v>2883342</v>
      </c>
      <c r="BV8" s="83">
        <v>404674</v>
      </c>
      <c r="BW8" s="83">
        <v>0</v>
      </c>
      <c r="BX8" s="83">
        <v>332</v>
      </c>
      <c r="BY8" s="83">
        <v>9605985</v>
      </c>
      <c r="BZ8" s="83">
        <v>788962</v>
      </c>
      <c r="CA8" s="83">
        <v>0</v>
      </c>
      <c r="CB8" s="83">
        <v>0</v>
      </c>
      <c r="CC8" s="83">
        <v>0</v>
      </c>
      <c r="CD8" s="83">
        <v>0</v>
      </c>
      <c r="CE8" s="85">
        <v>0</v>
      </c>
      <c r="CF8" s="83">
        <v>120</v>
      </c>
      <c r="CG8" s="83">
        <v>0</v>
      </c>
      <c r="CH8" s="83">
        <v>120</v>
      </c>
      <c r="CI8" s="83">
        <v>0</v>
      </c>
      <c r="CJ8" s="83">
        <v>0</v>
      </c>
      <c r="CK8" s="83">
        <v>1391833</v>
      </c>
      <c r="CL8" s="83">
        <v>1391833</v>
      </c>
      <c r="CM8" s="83">
        <v>0</v>
      </c>
      <c r="CN8" s="83">
        <v>0</v>
      </c>
      <c r="CO8" s="76"/>
      <c r="CP8" s="76"/>
    </row>
    <row r="12" spans="1:94" x14ac:dyDescent="0.25">
      <c r="B12">
        <f>COUNTA(B8:CM8)</f>
        <v>90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24</vt:i4>
      </vt:variant>
      <vt:variant>
        <vt:lpstr>Navngivne områder</vt:lpstr>
      </vt:variant>
      <vt:variant>
        <vt:i4>33</vt:i4>
      </vt:variant>
    </vt:vector>
  </HeadingPairs>
  <TitlesOfParts>
    <vt:vector size="57" baseType="lpstr">
      <vt:lpstr>data_SEKTOR</vt:lpstr>
      <vt:lpstr>Indhold</vt:lpstr>
      <vt:lpstr>Tabel 1.1</vt:lpstr>
      <vt:lpstr>Tabel 1.2</vt:lpstr>
      <vt:lpstr>Tabel 2.1</vt:lpstr>
      <vt:lpstr>Tabel 2.2</vt:lpstr>
      <vt:lpstr>Tabel 2.3</vt:lpstr>
      <vt:lpstr>Tabel 2.4</vt:lpstr>
      <vt:lpstr>Tabel 2.5</vt:lpstr>
      <vt:lpstr>Tabel 2.6</vt:lpstr>
      <vt:lpstr>Tabel 2.7</vt:lpstr>
      <vt:lpstr>Tabel 2.8</vt:lpstr>
      <vt:lpstr>Tabel 2.9</vt:lpstr>
      <vt:lpstr>Tabel 2.10</vt:lpstr>
      <vt:lpstr>Tabel 2.11</vt:lpstr>
      <vt:lpstr>Tabel 2.12</vt:lpstr>
      <vt:lpstr>Tabel 2.13</vt:lpstr>
      <vt:lpstr>Tabel 2.14</vt:lpstr>
      <vt:lpstr>Tabel 2.15</vt:lpstr>
      <vt:lpstr>Tabel 3.1</vt:lpstr>
      <vt:lpstr>Tabel 3.2</vt:lpstr>
      <vt:lpstr>Tabel 3.3</vt:lpstr>
      <vt:lpstr>Bilag 4.1</vt:lpstr>
      <vt:lpstr>Data_institut</vt:lpstr>
      <vt:lpstr>data</vt:lpstr>
      <vt:lpstr>data_inst</vt:lpstr>
      <vt:lpstr>Drop_inst</vt:lpstr>
      <vt:lpstr>drop_regnr_inst</vt:lpstr>
      <vt:lpstr>refperiod</vt:lpstr>
      <vt:lpstr>regnr_inst</vt:lpstr>
      <vt:lpstr>Regnr_Sektor</vt:lpstr>
      <vt:lpstr>reporteridentity</vt:lpstr>
      <vt:lpstr>Reportername</vt:lpstr>
      <vt:lpstr>Sektor</vt:lpstr>
      <vt:lpstr>'Bilag 4.1'!Udskriftsområde</vt:lpstr>
      <vt:lpstr>'Tabel 1.1'!Udskriftsområde</vt:lpstr>
      <vt:lpstr>'Tabel 1.2'!Udskriftsområde</vt:lpstr>
      <vt:lpstr>'Tabel 2.1'!Udskriftsområde</vt:lpstr>
      <vt:lpstr>'Tabel 2.10'!Udskriftsområde</vt:lpstr>
      <vt:lpstr>'Tabel 2.11'!Udskriftsområde</vt:lpstr>
      <vt:lpstr>'Tabel 2.12'!Udskriftsområde</vt:lpstr>
      <vt:lpstr>'Tabel 2.13'!Udskriftsområde</vt:lpstr>
      <vt:lpstr>'Tabel 2.14'!Udskriftsområde</vt:lpstr>
      <vt:lpstr>'Tabel 2.15'!Udskriftsområde</vt:lpstr>
      <vt:lpstr>'Tabel 2.2'!Udskriftsområde</vt:lpstr>
      <vt:lpstr>'Tabel 2.3'!Udskriftsområde</vt:lpstr>
      <vt:lpstr>'Tabel 2.4'!Udskriftsområde</vt:lpstr>
      <vt:lpstr>'Tabel 2.5'!Udskriftsområde</vt:lpstr>
      <vt:lpstr>'Tabel 2.6'!Udskriftsområde</vt:lpstr>
      <vt:lpstr>'Tabel 2.7'!Udskriftsområde</vt:lpstr>
      <vt:lpstr>'Tabel 2.8'!Udskriftsområde</vt:lpstr>
      <vt:lpstr>'Tabel 2.9'!Udskriftsområde</vt:lpstr>
      <vt:lpstr>'Tabel 3.1'!Udskriftsområde</vt:lpstr>
      <vt:lpstr>'Tabel 3.2'!Udskriftsområde</vt:lpstr>
      <vt:lpstr>'Tabel 3.3'!Udskriftsområde</vt:lpstr>
      <vt:lpstr>variabel</vt:lpstr>
      <vt:lpstr>variabel_inst</vt:lpstr>
    </vt:vector>
  </TitlesOfParts>
  <Company>Finanstilsynet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Realkreditinstitutter: Statistisk Materiale</dc:title>
  <dc:creator>Finanstilsynet</dc:creator>
  <cp:lastModifiedBy>Katrine Bremholm Kokfelt-Pedersen (FT)</cp:lastModifiedBy>
  <cp:lastPrinted>2018-06-18T12:25:12Z</cp:lastPrinted>
  <dcterms:created xsi:type="dcterms:W3CDTF">2015-07-06T08:03:50Z</dcterms:created>
  <dcterms:modified xsi:type="dcterms:W3CDTF">2020-07-23T13:51:19Z</dcterms:modified>
</cp:coreProperties>
</file>